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20" yWindow="-120" windowWidth="29040" windowHeight="15840"/>
  </bookViews>
  <sheets>
    <sheet name="план реализации" sheetId="18" r:id="rId1"/>
    <sheet name="Лист1" sheetId="19" r:id="rId2"/>
  </sheets>
  <definedNames>
    <definedName name="_xlnm.Print_Titles" localSheetId="0">'план реализации'!$4:$6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7" i="18" l="1"/>
  <c r="F42" i="18"/>
  <c r="F132" i="18" l="1"/>
  <c r="F137" i="18"/>
  <c r="F52" i="18" l="1"/>
  <c r="F47" i="18"/>
  <c r="F57" i="18"/>
  <c r="F116" i="18" l="1"/>
  <c r="E116" i="18" s="1"/>
  <c r="E117" i="18"/>
  <c r="E119" i="18"/>
  <c r="E118" i="18"/>
  <c r="I116" i="18"/>
  <c r="H116" i="18"/>
  <c r="G116" i="18"/>
  <c r="G127" i="18" l="1"/>
  <c r="G126" i="18" s="1"/>
  <c r="H127" i="18"/>
  <c r="H126" i="18" s="1"/>
  <c r="I127" i="18"/>
  <c r="G128" i="18"/>
  <c r="H128" i="18"/>
  <c r="I128" i="18"/>
  <c r="I126" i="18" s="1"/>
  <c r="G129" i="18"/>
  <c r="H129" i="18"/>
  <c r="I129" i="18"/>
  <c r="F128" i="18"/>
  <c r="E128" i="18" s="1"/>
  <c r="F129" i="18"/>
  <c r="G82" i="18"/>
  <c r="H82" i="18"/>
  <c r="I82" i="18"/>
  <c r="G83" i="18"/>
  <c r="H83" i="18"/>
  <c r="I83" i="18"/>
  <c r="G84" i="18"/>
  <c r="H84" i="18"/>
  <c r="I84" i="18"/>
  <c r="F83" i="18"/>
  <c r="F84" i="18"/>
  <c r="F82" i="18"/>
  <c r="I170" i="18"/>
  <c r="H170" i="18"/>
  <c r="G170" i="18"/>
  <c r="F170" i="18"/>
  <c r="I166" i="18"/>
  <c r="H166" i="18"/>
  <c r="G166" i="18"/>
  <c r="F166" i="18"/>
  <c r="E166" i="18" s="1"/>
  <c r="I161" i="18"/>
  <c r="H161" i="18"/>
  <c r="G161" i="18"/>
  <c r="F161" i="18"/>
  <c r="I156" i="18"/>
  <c r="H156" i="18"/>
  <c r="G156" i="18"/>
  <c r="F156" i="18"/>
  <c r="E156" i="18" s="1"/>
  <c r="I151" i="18"/>
  <c r="H151" i="18"/>
  <c r="G151" i="18"/>
  <c r="F151" i="18"/>
  <c r="I146" i="18"/>
  <c r="H146" i="18"/>
  <c r="G146" i="18"/>
  <c r="F146" i="18"/>
  <c r="E146" i="18" s="1"/>
  <c r="I141" i="18"/>
  <c r="H141" i="18"/>
  <c r="G141" i="18"/>
  <c r="F141" i="18"/>
  <c r="E141" i="18" s="1"/>
  <c r="I136" i="18"/>
  <c r="H136" i="18"/>
  <c r="G136" i="18"/>
  <c r="F136" i="18"/>
  <c r="E136" i="18" s="1"/>
  <c r="I131" i="18"/>
  <c r="H131" i="18"/>
  <c r="G131" i="18"/>
  <c r="F131" i="18"/>
  <c r="E131" i="18" s="1"/>
  <c r="I111" i="18"/>
  <c r="H111" i="18"/>
  <c r="G111" i="18"/>
  <c r="F111" i="18"/>
  <c r="E111" i="18" s="1"/>
  <c r="I106" i="18"/>
  <c r="H106" i="18"/>
  <c r="G106" i="18"/>
  <c r="F106" i="18"/>
  <c r="I101" i="18"/>
  <c r="H101" i="18"/>
  <c r="G101" i="18"/>
  <c r="F101" i="18"/>
  <c r="E101" i="18" s="1"/>
  <c r="I96" i="18"/>
  <c r="H96" i="18"/>
  <c r="G96" i="18"/>
  <c r="F96" i="18"/>
  <c r="I91" i="18"/>
  <c r="H91" i="18"/>
  <c r="G91" i="18"/>
  <c r="F91" i="18"/>
  <c r="E91" i="18" s="1"/>
  <c r="I86" i="18"/>
  <c r="H86" i="18"/>
  <c r="G86" i="18"/>
  <c r="F86" i="18"/>
  <c r="I76" i="18"/>
  <c r="H76" i="18"/>
  <c r="G76" i="18"/>
  <c r="F76" i="18"/>
  <c r="I71" i="18"/>
  <c r="H71" i="18"/>
  <c r="G71" i="18"/>
  <c r="F71" i="18"/>
  <c r="E71" i="18" s="1"/>
  <c r="I61" i="18"/>
  <c r="H61" i="18"/>
  <c r="G61" i="18"/>
  <c r="F61" i="18"/>
  <c r="E61" i="18" s="1"/>
  <c r="I56" i="18"/>
  <c r="H56" i="18"/>
  <c r="G56" i="18"/>
  <c r="F56" i="18"/>
  <c r="E56" i="18" s="1"/>
  <c r="E173" i="18"/>
  <c r="E172" i="18"/>
  <c r="E171" i="18"/>
  <c r="E170" i="18"/>
  <c r="E169" i="18"/>
  <c r="E168" i="18"/>
  <c r="E167" i="18"/>
  <c r="E164" i="18"/>
  <c r="E163" i="18"/>
  <c r="E162" i="18"/>
  <c r="E161" i="18"/>
  <c r="E159" i="18"/>
  <c r="E158" i="18"/>
  <c r="E157" i="18"/>
  <c r="E154" i="18"/>
  <c r="E153" i="18"/>
  <c r="E152" i="18"/>
  <c r="E151" i="18"/>
  <c r="E149" i="18"/>
  <c r="E148" i="18"/>
  <c r="E147" i="18"/>
  <c r="E144" i="18"/>
  <c r="E143" i="18"/>
  <c r="E142" i="18"/>
  <c r="E139" i="18"/>
  <c r="E138" i="18"/>
  <c r="E137" i="18"/>
  <c r="E134" i="18"/>
  <c r="E133" i="18"/>
  <c r="E132" i="18"/>
  <c r="E114" i="18"/>
  <c r="E113" i="18"/>
  <c r="E112" i="18"/>
  <c r="E109" i="18"/>
  <c r="E108" i="18"/>
  <c r="E107" i="18"/>
  <c r="E106" i="18"/>
  <c r="E104" i="18"/>
  <c r="E103" i="18"/>
  <c r="E102" i="18"/>
  <c r="E99" i="18"/>
  <c r="E98" i="18"/>
  <c r="E97" i="18"/>
  <c r="E96" i="18"/>
  <c r="E94" i="18"/>
  <c r="E93" i="18"/>
  <c r="E92" i="18"/>
  <c r="E89" i="18"/>
  <c r="E88" i="18"/>
  <c r="E87" i="18"/>
  <c r="E86" i="18"/>
  <c r="E82" i="18"/>
  <c r="E79" i="18"/>
  <c r="E78" i="18"/>
  <c r="E77" i="18"/>
  <c r="E76" i="18"/>
  <c r="E74" i="18"/>
  <c r="E73" i="18"/>
  <c r="E72" i="18"/>
  <c r="E64" i="18"/>
  <c r="E63" i="18"/>
  <c r="E62" i="18"/>
  <c r="E59" i="18"/>
  <c r="E58" i="18"/>
  <c r="E57" i="18"/>
  <c r="E54" i="18"/>
  <c r="E53" i="18"/>
  <c r="E52" i="18"/>
  <c r="E47" i="18"/>
  <c r="E48" i="18"/>
  <c r="E49" i="18"/>
  <c r="F46" i="18"/>
  <c r="E46" i="18" s="1"/>
  <c r="I46" i="18"/>
  <c r="H46" i="18"/>
  <c r="G46" i="18"/>
  <c r="E42" i="18"/>
  <c r="I41" i="18"/>
  <c r="H41" i="18"/>
  <c r="G41" i="18"/>
  <c r="E44" i="18"/>
  <c r="E43" i="18"/>
  <c r="F36" i="18"/>
  <c r="I36" i="18"/>
  <c r="H36" i="18"/>
  <c r="G36" i="18"/>
  <c r="E36" i="18"/>
  <c r="E39" i="18"/>
  <c r="E38" i="18"/>
  <c r="E37" i="18"/>
  <c r="I31" i="18"/>
  <c r="E31" i="18" s="1"/>
  <c r="H31" i="18"/>
  <c r="G31" i="18"/>
  <c r="F31" i="18"/>
  <c r="E34" i="18"/>
  <c r="E33" i="18"/>
  <c r="E32" i="18"/>
  <c r="G26" i="18"/>
  <c r="H26" i="18"/>
  <c r="I26" i="18"/>
  <c r="F26" i="18"/>
  <c r="F21" i="18"/>
  <c r="E29" i="18"/>
  <c r="E28" i="18"/>
  <c r="E27" i="18"/>
  <c r="E21" i="18"/>
  <c r="E23" i="18"/>
  <c r="E24" i="18"/>
  <c r="E22" i="18"/>
  <c r="G21" i="18"/>
  <c r="H21" i="18"/>
  <c r="I21" i="18"/>
  <c r="G17" i="18"/>
  <c r="G16" i="18" s="1"/>
  <c r="H17" i="18"/>
  <c r="H16" i="18" s="1"/>
  <c r="I17" i="18"/>
  <c r="G18" i="18"/>
  <c r="H18" i="18"/>
  <c r="I18" i="18"/>
  <c r="I16" i="18" s="1"/>
  <c r="G19" i="18"/>
  <c r="H19" i="18"/>
  <c r="I19" i="18"/>
  <c r="F17" i="18"/>
  <c r="F16" i="18"/>
  <c r="E19" i="18"/>
  <c r="G42" i="18"/>
  <c r="H42" i="18"/>
  <c r="I42" i="18"/>
  <c r="G43" i="18"/>
  <c r="H43" i="18"/>
  <c r="I43" i="18"/>
  <c r="G44" i="18"/>
  <c r="H44" i="18"/>
  <c r="I44" i="18"/>
  <c r="F41" i="18" l="1"/>
  <c r="E41" i="18" s="1"/>
  <c r="I81" i="18"/>
  <c r="E83" i="18"/>
  <c r="G81" i="18"/>
  <c r="F81" i="18"/>
  <c r="H81" i="18"/>
  <c r="E129" i="18"/>
  <c r="E84" i="18"/>
  <c r="E26" i="18"/>
  <c r="E18" i="18"/>
  <c r="E17" i="18"/>
  <c r="E16" i="18"/>
  <c r="E81" i="18" l="1"/>
  <c r="I51" i="18"/>
  <c r="H51" i="18"/>
  <c r="G51" i="18"/>
  <c r="F51" i="18"/>
  <c r="E51" i="18" s="1"/>
  <c r="F127" i="18" l="1"/>
  <c r="F43" i="18"/>
  <c r="F44" i="18"/>
  <c r="F122" i="18" l="1"/>
  <c r="F126" i="18"/>
  <c r="E126" i="18" s="1"/>
  <c r="E127" i="18"/>
  <c r="F168" i="18"/>
  <c r="G168" i="18"/>
  <c r="H168" i="18"/>
  <c r="I168" i="18"/>
  <c r="F169" i="18"/>
  <c r="G169" i="18"/>
  <c r="H169" i="18"/>
  <c r="I169" i="18"/>
  <c r="G167" i="18"/>
  <c r="H167" i="18"/>
  <c r="I167" i="18"/>
  <c r="F167" i="18"/>
  <c r="F123" i="18"/>
  <c r="G159" i="18"/>
  <c r="H77" i="18"/>
  <c r="F67" i="18"/>
  <c r="G67" i="18"/>
  <c r="I67" i="18"/>
  <c r="G68" i="18"/>
  <c r="H68" i="18"/>
  <c r="I68" i="18"/>
  <c r="G69" i="18"/>
  <c r="H69" i="18"/>
  <c r="I69" i="18"/>
  <c r="F68" i="18"/>
  <c r="F69" i="18"/>
  <c r="F37" i="18"/>
  <c r="F18" i="18"/>
  <c r="F19" i="18"/>
  <c r="G32" i="18"/>
  <c r="F12" i="18" l="1"/>
  <c r="E12" i="18" s="1"/>
  <c r="E67" i="18"/>
  <c r="I66" i="18"/>
  <c r="E69" i="18"/>
  <c r="H66" i="18"/>
  <c r="G66" i="18"/>
  <c r="F66" i="18"/>
  <c r="E66" i="18" s="1"/>
  <c r="E68" i="18"/>
  <c r="H123" i="18"/>
  <c r="E123" i="18" s="1"/>
  <c r="H122" i="18"/>
  <c r="G123" i="18"/>
  <c r="I124" i="18"/>
  <c r="G122" i="18"/>
  <c r="I122" i="18"/>
  <c r="I123" i="18"/>
  <c r="F124" i="18"/>
  <c r="H124" i="18"/>
  <c r="G124" i="18"/>
  <c r="I13" i="18"/>
  <c r="G13" i="18"/>
  <c r="H13" i="18"/>
  <c r="I12" i="18"/>
  <c r="H67" i="18"/>
  <c r="H12" i="18" s="1"/>
  <c r="I14" i="18"/>
  <c r="H14" i="18"/>
  <c r="G14" i="18"/>
  <c r="F14" i="18"/>
  <c r="F13" i="18"/>
  <c r="G12" i="18"/>
  <c r="F32" i="18"/>
  <c r="F8" i="18" l="1"/>
  <c r="I121" i="18"/>
  <c r="E122" i="18"/>
  <c r="G121" i="18"/>
  <c r="E124" i="18"/>
  <c r="H121" i="18"/>
  <c r="F121" i="18"/>
  <c r="H11" i="18"/>
  <c r="H7" i="18" s="1"/>
  <c r="I11" i="18"/>
  <c r="G11" i="18"/>
  <c r="E14" i="18"/>
  <c r="E13" i="18"/>
  <c r="I10" i="18"/>
  <c r="H8" i="18"/>
  <c r="G9" i="18"/>
  <c r="H9" i="18"/>
  <c r="I9" i="18"/>
  <c r="G8" i="18"/>
  <c r="I8" i="18"/>
  <c r="H10" i="18"/>
  <c r="G10" i="18"/>
  <c r="F9" i="18"/>
  <c r="F10" i="18"/>
  <c r="I7" i="18" l="1"/>
  <c r="E121" i="18"/>
  <c r="G7" i="18"/>
  <c r="E9" i="18"/>
  <c r="E10" i="18"/>
  <c r="F11" i="18" l="1"/>
  <c r="E8" i="18"/>
  <c r="F7" i="18" l="1"/>
  <c r="E11" i="18"/>
</calcChain>
</file>

<file path=xl/sharedStrings.xml><?xml version="1.0" encoding="utf-8"?>
<sst xmlns="http://schemas.openxmlformats.org/spreadsheetml/2006/main" count="247" uniqueCount="129">
  <si>
    <t>№ п/п</t>
  </si>
  <si>
    <t>Соисполнители, участники</t>
  </si>
  <si>
    <t>-</t>
  </si>
  <si>
    <t>Всего</t>
  </si>
  <si>
    <t>МБ</t>
  </si>
  <si>
    <t>ОБ</t>
  </si>
  <si>
    <t>ФБ</t>
  </si>
  <si>
    <t>ВБ</t>
  </si>
  <si>
    <t>Подпрограмма 1</t>
  </si>
  <si>
    <t>Подпрограмма 2</t>
  </si>
  <si>
    <t>Муниципальная программа, подпрограмма, основное мероприятие, проект, мероприятие</t>
  </si>
  <si>
    <t>Годы выполнения</t>
  </si>
  <si>
    <t>Объемы и источники финансирования</t>
  </si>
  <si>
    <t>(тыс. рублей)</t>
  </si>
  <si>
    <t>Связь основных мероприятий с показателями подпрограмм, ожидаемые результаты реализации (краткая характеристика) мероприятий</t>
  </si>
  <si>
    <t>По годам</t>
  </si>
  <si>
    <t>Мероприятие</t>
  </si>
  <si>
    <t>Основное мероприятие 1</t>
  </si>
  <si>
    <t>Основное мероприятие 2</t>
  </si>
  <si>
    <t>Основное мероприятие 3</t>
  </si>
  <si>
    <t>Основное мероприятие 4</t>
  </si>
  <si>
    <t>Основное мероприятие 5</t>
  </si>
  <si>
    <t>Основное мероприятие 6</t>
  </si>
  <si>
    <t>2026-2028</t>
  </si>
  <si>
    <t>ОМ
1.1</t>
  </si>
  <si>
    <t>ОМ
1.2</t>
  </si>
  <si>
    <t xml:space="preserve">Муниципальная программа </t>
  </si>
  <si>
    <t>"Культура"</t>
  </si>
  <si>
    <t>"Наследие"</t>
  </si>
  <si>
    <t xml:space="preserve"> МБУ "Кандалакшская ЦБС",  МБУ "Музей историии города Кандалакша", </t>
  </si>
  <si>
    <t>УКСиМП, МБУ "Музей истории города Кандалакша"</t>
  </si>
  <si>
    <t>МБУ "Кандалакшская ЦБС"</t>
  </si>
  <si>
    <t xml:space="preserve">Мероприятие </t>
  </si>
  <si>
    <t>МБУ "Музей истории города Кандалакша"</t>
  </si>
  <si>
    <t>1.2.1.</t>
  </si>
  <si>
    <t>1.2.2.</t>
  </si>
  <si>
    <t>1.2.3.</t>
  </si>
  <si>
    <t>1.4.1.</t>
  </si>
  <si>
    <t>1.4.2.</t>
  </si>
  <si>
    <t>1.4.3.</t>
  </si>
  <si>
    <t>1.4.4.</t>
  </si>
  <si>
    <t xml:space="preserve">
1.1.1</t>
  </si>
  <si>
    <t xml:space="preserve">
1.1.2</t>
  </si>
  <si>
    <t>ОМ               1.3.</t>
  </si>
  <si>
    <t>ОМ                1.4.</t>
  </si>
  <si>
    <t>"Искусство"</t>
  </si>
  <si>
    <t>2.</t>
  </si>
  <si>
    <t xml:space="preserve">МБУ "Дворец культуры "Металлург" </t>
  </si>
  <si>
    <t>ОМ
2.1</t>
  </si>
  <si>
    <t>ОМ
1.6.</t>
  </si>
  <si>
    <t>"Мероприятия, направленные на сохранение объектов культурного наследия и воинских захоронений, увековечение памяти погибших при защите Отечества"</t>
  </si>
  <si>
    <t xml:space="preserve"> "Повышение доступности и качества услуг в культурно-досуговой сфере и поддержка традиционной народной культуры"</t>
  </si>
  <si>
    <t>МБУ "Дворец культуры "Металлург"</t>
  </si>
  <si>
    <t>2.1.1.</t>
  </si>
  <si>
    <t>2.1.2.</t>
  </si>
  <si>
    <t>2.1.3.</t>
  </si>
  <si>
    <t>2.1.4.</t>
  </si>
  <si>
    <t>2.1.5.</t>
  </si>
  <si>
    <t>2.2.</t>
  </si>
  <si>
    <t>"Компенсация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бюджета"</t>
  </si>
  <si>
    <t>"Организация библиотечного обслуживания населения, комплектование и обеспечение сохранности библиотечного фонда. Создание условий для продвижения чтения и литературного творчества"</t>
  </si>
  <si>
    <t>"Ремонт зданий и помещений МБУ "Кандалакшская ЦБС", укрепление материально-технической базы учреждений"</t>
  </si>
  <si>
    <t>"Организация музейной деятельности и музейное обслуживание населения. Предоставление доступа к музейным коллекциям"</t>
  </si>
  <si>
    <t>УКСиМП, МБУ "Музей истории города Кандалакша", МБУ "Кандалакшская ЦБС"</t>
  </si>
  <si>
    <t>1.3.1</t>
  </si>
  <si>
    <t>2.2.1</t>
  </si>
  <si>
    <t>"Капитальный ремонт крыльца здания МБУ "Дворец культуры "Металлург" и благоустройство прилегающей территории"</t>
  </si>
  <si>
    <t>1.1. Количество отремонтированных 
(благоустроенных) объектов культурного наследия (памятников истории и культуры, воинские захоронения)</t>
  </si>
  <si>
    <t>Ремонт,  благоустройство воинских захоронений и прилегающих территорий , находящихся на территории Кандалакшского муниципального округа</t>
  </si>
  <si>
    <t>Библиотечное обслуживание населения</t>
  </si>
  <si>
    <t>Содержание  оборудования, обеспечивающего антитеррористическую защищенность и противопожарную безопасность</t>
  </si>
  <si>
    <t>Организация и проведение городских и региональных мероприятий</t>
  </si>
  <si>
    <t>Выполнение гарантийных обязательств по комплектованию книжных фондов</t>
  </si>
  <si>
    <t xml:space="preserve"> Проведение просветительских мероприятий</t>
  </si>
  <si>
    <t xml:space="preserve">Проведение мероприятий и организация деятельности клубных формирований и творческих самодеятельных коллективов </t>
  </si>
  <si>
    <t>2.2. Количество структурных подразделений МБУ «Дворец культуры «Металлург», в которых проведен ремонт, реконструкция, укреплена материально-техническая база-</t>
  </si>
  <si>
    <t>Ремонт зданий и помещений структурных подразделений МБУ "ДК "Металлург" и приобретение оборудования, необходимого для уставной деятельности учреждения</t>
  </si>
  <si>
    <t>"Организация и проведение мероприятий МБУ "Кандалакшская ЦБС""</t>
  </si>
  <si>
    <t xml:space="preserve"> Обеспечение доступа к музейным коллекциям, проведение просветительских мероприятий  </t>
  </si>
  <si>
    <t>"Обеспечение антитеррористической защищенности и противопожарной безопасности МБУ "Музей истории города Кандалакша"</t>
  </si>
  <si>
    <t>"Организация и проведение мероприятий МБУ "Музей истории города Кандалакша"</t>
  </si>
  <si>
    <t>Приобретение и монтаж оборудования с целью обеспечения антитеррористической защищенности и противопожарной безопасности для структурных подразделений библиотечной системы, музеев в соответствии с требованиями действующего законодательства</t>
  </si>
  <si>
    <t>Обеспечение оплаты стоимости проезда и провоза багажа к месту использования отпуска и обратно сотрудкам МБУ "Дворец культуры "Металлург"</t>
  </si>
  <si>
    <t>0.1 Обеспеченность населения муниципальными учреждениями культуры и искусства на 10,0 тыс. населения</t>
  </si>
  <si>
    <t xml:space="preserve">МБУ "Дворец культуры "Металлург", МБУ "Кандалакшская ЦБС",  МБУ "Музей историии города Кандалакша", </t>
  </si>
  <si>
    <t>"Разработка сметной (проектно-сметной) документации  на ремонт и благоустройство памятных объектов"</t>
  </si>
  <si>
    <t>Разработка сметной (проектно-сметной) документации с целью участия в региональных и федеральных программах</t>
  </si>
  <si>
    <t xml:space="preserve">"Библиотечное обслуживание населения муниципального образования, комплектование и обеспечение сохранности библиотечных фондов библиотек поселения"                                                         </t>
  </si>
  <si>
    <t>"Обеспечение антитеррористической защищенности и противопожарной безопасности структурных подразделений МБУ "Кандалакшская ЦБС""</t>
  </si>
  <si>
    <t>Содержание  оборудования, обеспечивающего антитеррористическую защищенность и противопожарную безопасность зданий и помещений МБУ "Кандалакшская ЦБС"</t>
  </si>
  <si>
    <t>Обеспечение оплаты стоимости проезда и провоза багажа к месту использования отпуска и обратно работникам МБУ "Кандалакшская ЦБС"</t>
  </si>
  <si>
    <t xml:space="preserve">"Организация музейной деятельности и музейное обслуживание населения. Предоставление доступа к музейным коллекциям"                                                       </t>
  </si>
  <si>
    <t xml:space="preserve">"Повышение доступности и качества услуг в культурно-досуговой сфере и поддержка традиционной народной культуры"                                                                                                                        </t>
  </si>
  <si>
    <t>"Обеспечение антитеррористической защищенности и противопожарной безопасности МБУ "Дворец культуры "Металлург""</t>
  </si>
  <si>
    <t>Содержание  оборудования, обеспечивающего антитеррористическую защищенность и противопожарную безопасность зданий и помещений МБУ "Дворец культуры "Металлург"</t>
  </si>
  <si>
    <t>Проведение городских и региональных массовых культурно-досуговвых мероприятий</t>
  </si>
  <si>
    <t xml:space="preserve">
1.1.3</t>
  </si>
  <si>
    <t xml:space="preserve">
1.1.4</t>
  </si>
  <si>
    <t>ОМ 1.5.</t>
  </si>
  <si>
    <t>1.3.2</t>
  </si>
  <si>
    <t>2.4.</t>
  </si>
  <si>
    <t>"Установка оборудования в рамках повышения уровня антитеррористической защищенности и противопожарной безопасности"</t>
  </si>
  <si>
    <t>Ремонт и наладка системы автоматической пожарной сигнализации и системы оповещения и управления эвакуацией</t>
  </si>
  <si>
    <t>0.3. Количество посещений библиотек.                                      1.2.  Количество книг, выданных МБУ "Кандалакшская ЦБС" за отчетный период (книговыдача)</t>
  </si>
  <si>
    <t>1.2.4.</t>
  </si>
  <si>
    <t>Проведение ремонтных работ и укрепление материально-технической базы</t>
  </si>
  <si>
    <t>0.4. Количество посещений музеев.                                               1.3. Доля опубликованных на экспозициях и выставках музейных предметов за отчетный период от общего количество предметов музейного фонда учреждения</t>
  </si>
  <si>
    <t>0.2. Количество посещений культурно-досуговых учреждений.                                      2.1. Количество участников клубных формирований</t>
  </si>
  <si>
    <t>Обеспечение оплаты стоимости проезда и провоза багажа к месту использования отпуска и обратно сотрудникам МБУ "Музей истории города Кандалакша"</t>
  </si>
  <si>
    <t>Проведение митингов и других мемориальных мероприятий с возложением венков и цветов к памятникам и воинским захоронениям</t>
  </si>
  <si>
    <t>1.4. Количество структурных подразделений МБУ «Кандалакшская ЦБС» или в которых проведен ремонт, реконструкция, укрепление материально-техническая база</t>
  </si>
  <si>
    <t>1.5. Количество структурных подразделений  МБУ «Музей истории города Кандалакша», в которых проведен ремонт, реконструкция, укреплена материально-техническая база</t>
  </si>
  <si>
    <t>"Организация и проведение мероприятий МБУ "Дворец культуры "Металлург"</t>
  </si>
  <si>
    <t>"Осуществление работ по сохранению памятников Великой Отечественной войны"</t>
  </si>
  <si>
    <t>"Обеспечение сохранности воинских захоронений на территории Российской Федерации в рамках реализации мероприятий федерального проекта "Сохранение культурного и исторического наследия" государственной программы "Развитие культуры""</t>
  </si>
  <si>
    <t>"Торжественные траурные мемориальные мероприятия"</t>
  </si>
  <si>
    <t>"Ремонт зданий и помещений и укрепление материально-технической базы учреждений культуры"</t>
  </si>
  <si>
    <t>"Модернизация библиотек в части комплектования книжных фондов библиотек муниципальных образований МБУ "Кандалакшская центральзованная библиотечная система""</t>
  </si>
  <si>
    <t>"Ремонт зданий и помещений МБУ "Музей истории города Кандалакша", укрепление материально-технической базы учреждений"</t>
  </si>
  <si>
    <t>"Повышение уровня антитеррористической защищенности и противопожарной безопасности структурных подразделений библиотечной системы, музеев."</t>
  </si>
  <si>
    <t>"Мероприятия по профилактике незаконного употребления психоактивных веществ"</t>
  </si>
  <si>
    <t>"Региональный проект "Семейные ценности и инфраструктура культуры""</t>
  </si>
  <si>
    <t>"Повышение уровня антитеррористической защищенности и противопожарной безопасности культурно-досуговых учреждений"</t>
  </si>
  <si>
    <t>3. План реализации  и сведения об объёмах финансирования Программы на  2026 - 2028 годы</t>
  </si>
  <si>
    <t>ОМ 1.7.</t>
  </si>
  <si>
    <t>Основное мероприятие 7</t>
  </si>
  <si>
    <t>УКСИМП</t>
  </si>
  <si>
    <t>УКСИМП, МБУ "Музей истории города Кандалакша"</t>
  </si>
  <si>
    <t>"Информационное обеспечение  населения посредством телевидения, печатных изданий и сети Интернет"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</si>
</sst>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rgb="FFFF0000"/>
      <name val="Calibri"/>
      <family val="2"/>
      <scheme val="minor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1">
      <alignment horizontal="center" vertical="center" textRotation="44"/>
    </xf>
  </cellStyleXfs>
  <cellXfs count="98">
    <xf numFmtId="0" fontId="0" fillId="0" borderId="0" xfId="0"/>
    <xf numFmtId="0" fontId="0" fillId="0" borderId="0" xfId="0" applyFill="1"/>
    <xf numFmtId="4" fontId="4" fillId="0" borderId="2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" fontId="4" fillId="0" borderId="7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" fontId="1" fillId="0" borderId="8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top" wrapText="1"/>
    </xf>
    <xf numFmtId="0" fontId="5" fillId="0" borderId="14" xfId="0" applyFont="1" applyFill="1" applyBorder="1" applyAlignment="1">
      <alignment horizontal="center" vertical="center" wrapText="1"/>
    </xf>
    <xf numFmtId="4" fontId="4" fillId="0" borderId="10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vertical="top" wrapText="1"/>
    </xf>
    <xf numFmtId="0" fontId="4" fillId="0" borderId="5" xfId="0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0" xfId="0" applyFont="1" applyFill="1"/>
    <xf numFmtId="4" fontId="3" fillId="0" borderId="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4" fontId="0" fillId="0" borderId="0" xfId="0" applyNumberFormat="1" applyFill="1"/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14" xfId="0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top" wrapText="1"/>
    </xf>
    <xf numFmtId="49" fontId="4" fillId="0" borderId="0" xfId="0" applyNumberFormat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top" wrapText="1"/>
    </xf>
    <xf numFmtId="49" fontId="4" fillId="0" borderId="10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49" fontId="4" fillId="0" borderId="11" xfId="0" applyNumberFormat="1" applyFont="1" applyFill="1" applyBorder="1" applyAlignment="1">
      <alignment horizontal="center" vertical="top" wrapText="1"/>
    </xf>
    <xf numFmtId="49" fontId="4" fillId="0" borderId="9" xfId="0" applyNumberFormat="1" applyFont="1" applyFill="1" applyBorder="1" applyAlignment="1">
      <alignment horizontal="center" vertical="top" wrapText="1"/>
    </xf>
    <xf numFmtId="49" fontId="4" fillId="0" borderId="15" xfId="0" applyNumberFormat="1" applyFont="1" applyFill="1" applyBorder="1" applyAlignment="1">
      <alignment horizontal="center" vertical="top" wrapText="1"/>
    </xf>
    <xf numFmtId="49" fontId="4" fillId="0" borderId="8" xfId="0" applyNumberFormat="1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center" vertical="top" wrapText="1"/>
    </xf>
    <xf numFmtId="49" fontId="4" fillId="0" borderId="5" xfId="0" applyNumberFormat="1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vertical="top" wrapText="1"/>
    </xf>
    <xf numFmtId="49" fontId="1" fillId="0" borderId="8" xfId="0" applyNumberFormat="1" applyFont="1" applyFill="1" applyBorder="1" applyAlignment="1">
      <alignment vertical="top" wrapText="1"/>
    </xf>
    <xf numFmtId="49" fontId="1" fillId="0" borderId="10" xfId="0" applyNumberFormat="1" applyFont="1" applyFill="1" applyBorder="1" applyAlignment="1">
      <alignment horizontal="center" vertical="top" wrapText="1"/>
    </xf>
    <xf numFmtId="49" fontId="3" fillId="0" borderId="2" xfId="0" applyNumberFormat="1" applyFont="1" applyFill="1" applyBorder="1" applyAlignment="1">
      <alignment horizontal="center" vertical="top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</cellXfs>
  <cellStyles count="2">
    <cellStyle name="Обычный" xfId="0" builtinId="0"/>
    <cellStyle name="Стиль 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K175"/>
  <sheetViews>
    <sheetView tabSelected="1" zoomScale="80" zoomScaleNormal="80" zoomScaleSheetLayoutView="50" workbookViewId="0">
      <selection activeCell="O8" sqref="O8"/>
    </sheetView>
  </sheetViews>
  <sheetFormatPr defaultRowHeight="15" x14ac:dyDescent="0.25"/>
  <cols>
    <col min="1" max="1" width="7.7109375" style="1" customWidth="1"/>
    <col min="2" max="2" width="37.140625" style="1" customWidth="1"/>
    <col min="3" max="3" width="12" style="1" customWidth="1"/>
    <col min="4" max="4" width="9.140625" style="1"/>
    <col min="5" max="5" width="13.42578125" style="1" bestFit="1" customWidth="1"/>
    <col min="6" max="6" width="15.7109375" style="1" bestFit="1" customWidth="1"/>
    <col min="7" max="8" width="13.42578125" style="1" bestFit="1" customWidth="1"/>
    <col min="9" max="9" width="9.85546875" style="1" customWidth="1"/>
    <col min="10" max="10" width="28.85546875" style="1" customWidth="1"/>
    <col min="11" max="11" width="21.85546875" style="1" customWidth="1"/>
    <col min="12" max="16384" width="9.140625" style="1"/>
  </cols>
  <sheetData>
    <row r="1" spans="1:11" ht="15.75" customHeight="1" x14ac:dyDescent="0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1" ht="15.75" customHeight="1" x14ac:dyDescent="0.25">
      <c r="A2" s="75" t="s">
        <v>123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 ht="15.75" x14ac:dyDescent="0.25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42" customHeight="1" x14ac:dyDescent="0.25">
      <c r="A4" s="63" t="s">
        <v>0</v>
      </c>
      <c r="B4" s="77" t="s">
        <v>10</v>
      </c>
      <c r="C4" s="63" t="s">
        <v>11</v>
      </c>
      <c r="D4" s="80" t="s">
        <v>12</v>
      </c>
      <c r="E4" s="80"/>
      <c r="F4" s="80"/>
      <c r="G4" s="80"/>
      <c r="H4" s="80"/>
      <c r="I4" s="81"/>
      <c r="J4" s="63" t="s">
        <v>14</v>
      </c>
      <c r="K4" s="63" t="s">
        <v>1</v>
      </c>
    </row>
    <row r="5" spans="1:11" ht="15.75" x14ac:dyDescent="0.25">
      <c r="A5" s="63"/>
      <c r="B5" s="78"/>
      <c r="C5" s="63"/>
      <c r="D5" s="82" t="s">
        <v>13</v>
      </c>
      <c r="E5" s="82"/>
      <c r="F5" s="82"/>
      <c r="G5" s="82"/>
      <c r="H5" s="82"/>
      <c r="I5" s="83"/>
      <c r="J5" s="63"/>
      <c r="K5" s="63"/>
    </row>
    <row r="6" spans="1:11" ht="36" customHeight="1" x14ac:dyDescent="0.25">
      <c r="A6" s="63"/>
      <c r="B6" s="79"/>
      <c r="C6" s="63"/>
      <c r="D6" s="20" t="s">
        <v>15</v>
      </c>
      <c r="E6" s="21" t="s">
        <v>3</v>
      </c>
      <c r="F6" s="21" t="s">
        <v>4</v>
      </c>
      <c r="G6" s="21" t="s">
        <v>5</v>
      </c>
      <c r="H6" s="21" t="s">
        <v>6</v>
      </c>
      <c r="I6" s="21" t="s">
        <v>7</v>
      </c>
      <c r="J6" s="63"/>
      <c r="K6" s="63"/>
    </row>
    <row r="7" spans="1:11" ht="25.5" customHeight="1" x14ac:dyDescent="0.25">
      <c r="A7" s="86"/>
      <c r="B7" s="10" t="s">
        <v>26</v>
      </c>
      <c r="C7" s="63" t="s">
        <v>23</v>
      </c>
      <c r="D7" s="22" t="s">
        <v>3</v>
      </c>
      <c r="E7" s="23">
        <f>F7+G7+H7+I7</f>
        <v>465650.853</v>
      </c>
      <c r="F7" s="8">
        <f>F11+F121</f>
        <v>437395.09634000005</v>
      </c>
      <c r="G7" s="8">
        <f t="shared" ref="G7:I7" si="0">G11+G121</f>
        <v>5685.1740199999986</v>
      </c>
      <c r="H7" s="8">
        <f t="shared" si="0"/>
        <v>22570.582640000001</v>
      </c>
      <c r="I7" s="8">
        <f t="shared" si="0"/>
        <v>0</v>
      </c>
      <c r="J7" s="72" t="s">
        <v>83</v>
      </c>
      <c r="K7" s="63" t="s">
        <v>84</v>
      </c>
    </row>
    <row r="8" spans="1:11" ht="49.5" customHeight="1" x14ac:dyDescent="0.25">
      <c r="A8" s="86"/>
      <c r="B8" s="65" t="s">
        <v>27</v>
      </c>
      <c r="C8" s="63"/>
      <c r="D8" s="22">
        <v>2026</v>
      </c>
      <c r="E8" s="23">
        <f>F8+G8+H8+I8</f>
        <v>148084.11199999999</v>
      </c>
      <c r="F8" s="8">
        <f>F12+F122</f>
        <v>145432.28034</v>
      </c>
      <c r="G8" s="8">
        <f t="shared" ref="G8:I10" si="1">G12+G122</f>
        <v>1642.44902</v>
      </c>
      <c r="H8" s="8">
        <f t="shared" si="1"/>
        <v>1009.38264</v>
      </c>
      <c r="I8" s="8">
        <f t="shared" si="1"/>
        <v>0</v>
      </c>
      <c r="J8" s="72"/>
      <c r="K8" s="63"/>
    </row>
    <row r="9" spans="1:11" ht="25.5" customHeight="1" x14ac:dyDescent="0.25">
      <c r="A9" s="86"/>
      <c r="B9" s="65"/>
      <c r="C9" s="63"/>
      <c r="D9" s="22">
        <v>2027</v>
      </c>
      <c r="E9" s="23">
        <f t="shared" ref="E9:E10" si="2">F9+G9+H9+I9</f>
        <v>157856.408</v>
      </c>
      <c r="F9" s="8">
        <f>F13+F123</f>
        <v>145981.408</v>
      </c>
      <c r="G9" s="8">
        <f t="shared" si="1"/>
        <v>1875</v>
      </c>
      <c r="H9" s="8">
        <f t="shared" si="1"/>
        <v>10000</v>
      </c>
      <c r="I9" s="8">
        <f t="shared" si="1"/>
        <v>0</v>
      </c>
      <c r="J9" s="72"/>
      <c r="K9" s="63"/>
    </row>
    <row r="10" spans="1:11" ht="36.75" customHeight="1" x14ac:dyDescent="0.25">
      <c r="A10" s="87"/>
      <c r="B10" s="65"/>
      <c r="C10" s="84"/>
      <c r="D10" s="20">
        <v>2028</v>
      </c>
      <c r="E10" s="24">
        <f t="shared" si="2"/>
        <v>159710.33300000001</v>
      </c>
      <c r="F10" s="25">
        <f>F14+F124</f>
        <v>145981.408</v>
      </c>
      <c r="G10" s="25">
        <f t="shared" si="1"/>
        <v>2167.7249999999985</v>
      </c>
      <c r="H10" s="25">
        <f t="shared" si="1"/>
        <v>11561.2</v>
      </c>
      <c r="I10" s="25">
        <f t="shared" si="1"/>
        <v>0</v>
      </c>
      <c r="J10" s="73"/>
      <c r="K10" s="84"/>
    </row>
    <row r="11" spans="1:11" ht="20.25" customHeight="1" x14ac:dyDescent="0.25">
      <c r="A11" s="88">
        <v>1</v>
      </c>
      <c r="B11" s="26" t="s">
        <v>8</v>
      </c>
      <c r="C11" s="71" t="s">
        <v>23</v>
      </c>
      <c r="D11" s="11" t="s">
        <v>3</v>
      </c>
      <c r="E11" s="23">
        <f>F11+G11+H11+I11</f>
        <v>143194.83600000001</v>
      </c>
      <c r="F11" s="8">
        <f>F12+F13+F14</f>
        <v>141381.49434</v>
      </c>
      <c r="G11" s="8">
        <f t="shared" ref="G11:I11" si="3">G12+G13+G14</f>
        <v>803.95902000000001</v>
      </c>
      <c r="H11" s="8">
        <f t="shared" si="3"/>
        <v>1009.38264</v>
      </c>
      <c r="I11" s="8">
        <f t="shared" si="3"/>
        <v>0</v>
      </c>
      <c r="J11" s="72" t="s">
        <v>2</v>
      </c>
      <c r="K11" s="63" t="s">
        <v>29</v>
      </c>
    </row>
    <row r="12" spans="1:11" ht="23.25" customHeight="1" x14ac:dyDescent="0.25">
      <c r="A12" s="88"/>
      <c r="B12" s="65" t="s">
        <v>28</v>
      </c>
      <c r="C12" s="71"/>
      <c r="D12" s="11">
        <v>2026</v>
      </c>
      <c r="E12" s="23">
        <f>F12+G12+H12+I12-0.01</f>
        <v>49727.386000000006</v>
      </c>
      <c r="F12" s="9">
        <f>F17+F42+F67+F82+F107+F112+F117</f>
        <v>47914.054340000002</v>
      </c>
      <c r="G12" s="9">
        <f t="shared" ref="F12:I14" si="4">G17+G42+G67+G82+G107+G112</f>
        <v>803.95902000000001</v>
      </c>
      <c r="H12" s="9">
        <f t="shared" si="4"/>
        <v>1009.38264</v>
      </c>
      <c r="I12" s="9">
        <f t="shared" si="4"/>
        <v>0</v>
      </c>
      <c r="J12" s="72"/>
      <c r="K12" s="63"/>
    </row>
    <row r="13" spans="1:11" ht="22.5" customHeight="1" x14ac:dyDescent="0.25">
      <c r="A13" s="88"/>
      <c r="B13" s="65"/>
      <c r="C13" s="71"/>
      <c r="D13" s="11">
        <v>2027</v>
      </c>
      <c r="E13" s="23">
        <f>F13+G13+H13+I13</f>
        <v>46733.72</v>
      </c>
      <c r="F13" s="9">
        <f t="shared" si="4"/>
        <v>46733.72</v>
      </c>
      <c r="G13" s="9">
        <f t="shared" si="4"/>
        <v>0</v>
      </c>
      <c r="H13" s="9">
        <f t="shared" si="4"/>
        <v>0</v>
      </c>
      <c r="I13" s="9">
        <f t="shared" si="4"/>
        <v>0</v>
      </c>
      <c r="J13" s="72"/>
      <c r="K13" s="63"/>
    </row>
    <row r="14" spans="1:11" ht="27" customHeight="1" x14ac:dyDescent="0.25">
      <c r="A14" s="88"/>
      <c r="B14" s="65"/>
      <c r="C14" s="71"/>
      <c r="D14" s="11">
        <v>2028</v>
      </c>
      <c r="E14" s="23">
        <f>F14+G14+H14+I14</f>
        <v>46733.72</v>
      </c>
      <c r="F14" s="9">
        <f t="shared" si="4"/>
        <v>46733.72</v>
      </c>
      <c r="G14" s="9">
        <f t="shared" si="4"/>
        <v>0</v>
      </c>
      <c r="H14" s="9">
        <f t="shared" si="4"/>
        <v>0</v>
      </c>
      <c r="I14" s="9">
        <f t="shared" si="4"/>
        <v>0</v>
      </c>
      <c r="J14" s="72"/>
      <c r="K14" s="63"/>
    </row>
    <row r="15" spans="1:11" ht="31.5" customHeight="1" x14ac:dyDescent="0.25">
      <c r="A15" s="88"/>
      <c r="B15" s="66"/>
      <c r="C15" s="71"/>
      <c r="D15" s="27"/>
      <c r="E15" s="9"/>
      <c r="F15" s="9"/>
      <c r="G15" s="9"/>
      <c r="H15" s="9"/>
      <c r="I15" s="9"/>
      <c r="J15" s="72"/>
      <c r="K15" s="63"/>
    </row>
    <row r="16" spans="1:11" ht="23.25" customHeight="1" x14ac:dyDescent="0.25">
      <c r="A16" s="85" t="s">
        <v>24</v>
      </c>
      <c r="B16" s="10" t="s">
        <v>17</v>
      </c>
      <c r="C16" s="63" t="s">
        <v>23</v>
      </c>
      <c r="D16" s="11" t="s">
        <v>3</v>
      </c>
      <c r="E16" s="23">
        <f>F16+G16+H16+I16</f>
        <v>1983.93</v>
      </c>
      <c r="F16" s="8">
        <f>F17+F18+F19</f>
        <v>921.91300000000001</v>
      </c>
      <c r="G16" s="8">
        <f t="shared" ref="G16:I16" si="5">G17+G18+G19</f>
        <v>324.74900000000002</v>
      </c>
      <c r="H16" s="8">
        <f t="shared" si="5"/>
        <v>737.26800000000003</v>
      </c>
      <c r="I16" s="8">
        <f t="shared" si="5"/>
        <v>0</v>
      </c>
      <c r="J16" s="72" t="s">
        <v>67</v>
      </c>
      <c r="K16" s="63" t="s">
        <v>127</v>
      </c>
    </row>
    <row r="17" spans="1:11" ht="21.75" customHeight="1" x14ac:dyDescent="0.25">
      <c r="A17" s="85"/>
      <c r="B17" s="65" t="s">
        <v>50</v>
      </c>
      <c r="C17" s="63"/>
      <c r="D17" s="11">
        <v>2026</v>
      </c>
      <c r="E17" s="23">
        <f t="shared" ref="E17:E19" si="6">F17+G17+H17+I17</f>
        <v>1391.27</v>
      </c>
      <c r="F17" s="9">
        <f>F22+F27+F32+F37</f>
        <v>329.25299999999993</v>
      </c>
      <c r="G17" s="9">
        <f t="shared" ref="G17:I17" si="7">G22+G27+G32+G37</f>
        <v>324.74900000000002</v>
      </c>
      <c r="H17" s="9">
        <f t="shared" si="7"/>
        <v>737.26800000000003</v>
      </c>
      <c r="I17" s="9">
        <f t="shared" si="7"/>
        <v>0</v>
      </c>
      <c r="J17" s="72"/>
      <c r="K17" s="63"/>
    </row>
    <row r="18" spans="1:11" ht="15.75" x14ac:dyDescent="0.25">
      <c r="A18" s="85"/>
      <c r="B18" s="65"/>
      <c r="C18" s="63"/>
      <c r="D18" s="11">
        <v>2027</v>
      </c>
      <c r="E18" s="23">
        <f t="shared" si="6"/>
        <v>296.33000000000004</v>
      </c>
      <c r="F18" s="9">
        <f t="shared" ref="F18" si="8">F23+F28+F33+F38</f>
        <v>296.33000000000004</v>
      </c>
      <c r="G18" s="9">
        <f t="shared" ref="G18:I18" si="9">G23+G28+G33+G38</f>
        <v>0</v>
      </c>
      <c r="H18" s="9">
        <f t="shared" si="9"/>
        <v>0</v>
      </c>
      <c r="I18" s="9">
        <f t="shared" si="9"/>
        <v>0</v>
      </c>
      <c r="J18" s="72"/>
      <c r="K18" s="63"/>
    </row>
    <row r="19" spans="1:11" ht="20.25" customHeight="1" x14ac:dyDescent="0.25">
      <c r="A19" s="85"/>
      <c r="B19" s="65"/>
      <c r="C19" s="63"/>
      <c r="D19" s="11">
        <v>2028</v>
      </c>
      <c r="E19" s="23">
        <f t="shared" si="6"/>
        <v>296.33000000000004</v>
      </c>
      <c r="F19" s="9">
        <f t="shared" ref="F19" si="10">F24+F29+F34+F39</f>
        <v>296.33000000000004</v>
      </c>
      <c r="G19" s="9">
        <f t="shared" ref="G19:I19" si="11">G24+G29+G34+G39</f>
        <v>0</v>
      </c>
      <c r="H19" s="9">
        <f t="shared" si="11"/>
        <v>0</v>
      </c>
      <c r="I19" s="9">
        <f t="shared" si="11"/>
        <v>0</v>
      </c>
      <c r="J19" s="72"/>
      <c r="K19" s="63"/>
    </row>
    <row r="20" spans="1:11" ht="32.25" customHeight="1" x14ac:dyDescent="0.25">
      <c r="A20" s="85"/>
      <c r="B20" s="66"/>
      <c r="C20" s="63"/>
      <c r="D20" s="28"/>
      <c r="E20" s="7"/>
      <c r="F20" s="7"/>
      <c r="G20" s="7"/>
      <c r="H20" s="7"/>
      <c r="I20" s="29"/>
      <c r="J20" s="72"/>
      <c r="K20" s="63"/>
    </row>
    <row r="21" spans="1:11" ht="18.75" customHeight="1" x14ac:dyDescent="0.25">
      <c r="A21" s="85" t="s">
        <v>41</v>
      </c>
      <c r="B21" s="10" t="s">
        <v>32</v>
      </c>
      <c r="C21" s="63" t="s">
        <v>23</v>
      </c>
      <c r="D21" s="11" t="s">
        <v>3</v>
      </c>
      <c r="E21" s="8">
        <f>F21+G21+H21+I21</f>
        <v>502.66</v>
      </c>
      <c r="F21" s="8">
        <f>F22+F23+F24</f>
        <v>502.66</v>
      </c>
      <c r="G21" s="8">
        <f t="shared" ref="G21:I21" si="12">G22+G23+G24</f>
        <v>0</v>
      </c>
      <c r="H21" s="8">
        <f t="shared" si="12"/>
        <v>0</v>
      </c>
      <c r="I21" s="8">
        <f t="shared" si="12"/>
        <v>0</v>
      </c>
      <c r="J21" s="72" t="s">
        <v>68</v>
      </c>
      <c r="K21" s="63" t="s">
        <v>126</v>
      </c>
    </row>
    <row r="22" spans="1:11" ht="25.5" customHeight="1" x14ac:dyDescent="0.25">
      <c r="A22" s="85"/>
      <c r="B22" s="65" t="s">
        <v>113</v>
      </c>
      <c r="C22" s="63"/>
      <c r="D22" s="11">
        <v>2026</v>
      </c>
      <c r="E22" s="8">
        <f>F22+G22+H22+I22</f>
        <v>0</v>
      </c>
      <c r="F22" s="9">
        <v>0</v>
      </c>
      <c r="G22" s="9">
        <v>0</v>
      </c>
      <c r="H22" s="9">
        <v>0</v>
      </c>
      <c r="I22" s="9">
        <v>0</v>
      </c>
      <c r="J22" s="72"/>
      <c r="K22" s="63"/>
    </row>
    <row r="23" spans="1:11" ht="22.5" customHeight="1" x14ac:dyDescent="0.25">
      <c r="A23" s="85"/>
      <c r="B23" s="65"/>
      <c r="C23" s="63"/>
      <c r="D23" s="11">
        <v>2027</v>
      </c>
      <c r="E23" s="8">
        <f t="shared" ref="E23:E24" si="13">F23+G23+H23+I23</f>
        <v>251.33</v>
      </c>
      <c r="F23" s="9">
        <v>251.33</v>
      </c>
      <c r="G23" s="9">
        <v>0</v>
      </c>
      <c r="H23" s="9">
        <v>0</v>
      </c>
      <c r="I23" s="9">
        <v>0</v>
      </c>
      <c r="J23" s="72"/>
      <c r="K23" s="63"/>
    </row>
    <row r="24" spans="1:11" ht="20.25" customHeight="1" x14ac:dyDescent="0.25">
      <c r="A24" s="85"/>
      <c r="B24" s="65"/>
      <c r="C24" s="63"/>
      <c r="D24" s="11">
        <v>2028</v>
      </c>
      <c r="E24" s="8">
        <f t="shared" si="13"/>
        <v>251.33</v>
      </c>
      <c r="F24" s="9">
        <v>251.33</v>
      </c>
      <c r="G24" s="9">
        <v>0</v>
      </c>
      <c r="H24" s="9">
        <v>0</v>
      </c>
      <c r="I24" s="9">
        <v>0</v>
      </c>
      <c r="J24" s="72"/>
      <c r="K24" s="63"/>
    </row>
    <row r="25" spans="1:11" ht="24" customHeight="1" x14ac:dyDescent="0.25">
      <c r="A25" s="85"/>
      <c r="B25" s="66"/>
      <c r="C25" s="63"/>
      <c r="D25" s="28"/>
      <c r="E25" s="7"/>
      <c r="F25" s="7"/>
      <c r="G25" s="7"/>
      <c r="H25" s="7"/>
      <c r="I25" s="29"/>
      <c r="J25" s="72"/>
      <c r="K25" s="63"/>
    </row>
    <row r="26" spans="1:11" ht="18.75" customHeight="1" x14ac:dyDescent="0.25">
      <c r="A26" s="85" t="s">
        <v>42</v>
      </c>
      <c r="B26" s="10" t="s">
        <v>32</v>
      </c>
      <c r="C26" s="63" t="s">
        <v>23</v>
      </c>
      <c r="D26" s="11" t="s">
        <v>3</v>
      </c>
      <c r="E26" s="8">
        <f>F26+G26+H26+I26</f>
        <v>0</v>
      </c>
      <c r="F26" s="8">
        <f>F27+F28+F29</f>
        <v>0</v>
      </c>
      <c r="G26" s="8">
        <f t="shared" ref="G26:I26" si="14">G27+G28+G29</f>
        <v>0</v>
      </c>
      <c r="H26" s="8">
        <f t="shared" si="14"/>
        <v>0</v>
      </c>
      <c r="I26" s="8">
        <f t="shared" si="14"/>
        <v>0</v>
      </c>
      <c r="J26" s="73" t="s">
        <v>86</v>
      </c>
      <c r="K26" s="63" t="s">
        <v>126</v>
      </c>
    </row>
    <row r="27" spans="1:11" ht="25.5" customHeight="1" x14ac:dyDescent="0.25">
      <c r="A27" s="85"/>
      <c r="B27" s="65" t="s">
        <v>85</v>
      </c>
      <c r="C27" s="63"/>
      <c r="D27" s="11">
        <v>2026</v>
      </c>
      <c r="E27" s="8">
        <f>F27+G27+H27+I27</f>
        <v>0</v>
      </c>
      <c r="F27" s="9">
        <v>0</v>
      </c>
      <c r="G27" s="9">
        <v>0</v>
      </c>
      <c r="H27" s="9">
        <v>0</v>
      </c>
      <c r="I27" s="9">
        <v>0</v>
      </c>
      <c r="J27" s="65"/>
      <c r="K27" s="63"/>
    </row>
    <row r="28" spans="1:11" ht="22.5" customHeight="1" x14ac:dyDescent="0.25">
      <c r="A28" s="85"/>
      <c r="B28" s="65"/>
      <c r="C28" s="63"/>
      <c r="D28" s="11">
        <v>2027</v>
      </c>
      <c r="E28" s="8">
        <f t="shared" ref="E28:E29" si="15">F28+G28+H28+I28</f>
        <v>0</v>
      </c>
      <c r="F28" s="9">
        <v>0</v>
      </c>
      <c r="G28" s="9">
        <v>0</v>
      </c>
      <c r="H28" s="9">
        <v>0</v>
      </c>
      <c r="I28" s="9">
        <v>0</v>
      </c>
      <c r="J28" s="65"/>
      <c r="K28" s="63"/>
    </row>
    <row r="29" spans="1:11" ht="20.25" customHeight="1" x14ac:dyDescent="0.25">
      <c r="A29" s="85"/>
      <c r="B29" s="65"/>
      <c r="C29" s="63"/>
      <c r="D29" s="11">
        <v>2028</v>
      </c>
      <c r="E29" s="8">
        <f t="shared" si="15"/>
        <v>0</v>
      </c>
      <c r="F29" s="9">
        <v>0</v>
      </c>
      <c r="G29" s="9">
        <v>0</v>
      </c>
      <c r="H29" s="9">
        <v>0</v>
      </c>
      <c r="I29" s="9">
        <v>0</v>
      </c>
      <c r="J29" s="65"/>
      <c r="K29" s="63"/>
    </row>
    <row r="30" spans="1:11" ht="24" customHeight="1" x14ac:dyDescent="0.25">
      <c r="A30" s="85"/>
      <c r="B30" s="66"/>
      <c r="C30" s="63"/>
      <c r="D30" s="28"/>
      <c r="E30" s="7"/>
      <c r="F30" s="7"/>
      <c r="G30" s="7"/>
      <c r="H30" s="7"/>
      <c r="I30" s="29"/>
      <c r="J30" s="66"/>
      <c r="K30" s="63"/>
    </row>
    <row r="31" spans="1:11" ht="25.5" customHeight="1" x14ac:dyDescent="0.25">
      <c r="A31" s="85" t="s">
        <v>96</v>
      </c>
      <c r="B31" s="10" t="s">
        <v>32</v>
      </c>
      <c r="C31" s="63" t="s">
        <v>23</v>
      </c>
      <c r="D31" s="11" t="s">
        <v>3</v>
      </c>
      <c r="E31" s="8">
        <f>F31+G31+H31+I31</f>
        <v>1229.27</v>
      </c>
      <c r="F31" s="8">
        <f>F32+F33+F34</f>
        <v>167.25299999999993</v>
      </c>
      <c r="G31" s="8">
        <f t="shared" ref="G31" si="16">G32+G33+G34</f>
        <v>324.74900000000002</v>
      </c>
      <c r="H31" s="8">
        <f t="shared" ref="H31" si="17">H32+H33+H34</f>
        <v>737.26800000000003</v>
      </c>
      <c r="I31" s="8">
        <f t="shared" ref="I31" si="18">I32+I33+I34</f>
        <v>0</v>
      </c>
      <c r="J31" s="73" t="s">
        <v>86</v>
      </c>
      <c r="K31" s="63" t="s">
        <v>126</v>
      </c>
    </row>
    <row r="32" spans="1:11" ht="25.5" customHeight="1" x14ac:dyDescent="0.25">
      <c r="A32" s="85"/>
      <c r="B32" s="65" t="s">
        <v>114</v>
      </c>
      <c r="C32" s="63"/>
      <c r="D32" s="11">
        <v>2026</v>
      </c>
      <c r="E32" s="8">
        <f>F32+G32+H32+I32</f>
        <v>1229.27</v>
      </c>
      <c r="F32" s="9">
        <f>1229.27-G32-H32</f>
        <v>167.25299999999993</v>
      </c>
      <c r="G32" s="9">
        <f>1062.017-H32</f>
        <v>324.74900000000002</v>
      </c>
      <c r="H32" s="9">
        <v>737.26800000000003</v>
      </c>
      <c r="I32" s="9">
        <v>0</v>
      </c>
      <c r="J32" s="65"/>
      <c r="K32" s="63"/>
    </row>
    <row r="33" spans="1:11" ht="22.5" customHeight="1" x14ac:dyDescent="0.25">
      <c r="A33" s="85"/>
      <c r="B33" s="65"/>
      <c r="C33" s="63"/>
      <c r="D33" s="11">
        <v>2027</v>
      </c>
      <c r="E33" s="8">
        <f t="shared" ref="E33:E34" si="19">F33+G33+H33+I33</f>
        <v>0</v>
      </c>
      <c r="F33" s="9">
        <v>0</v>
      </c>
      <c r="G33" s="9">
        <v>0</v>
      </c>
      <c r="H33" s="9">
        <v>0</v>
      </c>
      <c r="I33" s="9">
        <v>0</v>
      </c>
      <c r="J33" s="65"/>
      <c r="K33" s="63"/>
    </row>
    <row r="34" spans="1:11" ht="24.75" customHeight="1" x14ac:dyDescent="0.25">
      <c r="A34" s="85"/>
      <c r="B34" s="65"/>
      <c r="C34" s="63"/>
      <c r="D34" s="11">
        <v>2028</v>
      </c>
      <c r="E34" s="8">
        <f t="shared" si="19"/>
        <v>0</v>
      </c>
      <c r="F34" s="9">
        <v>0</v>
      </c>
      <c r="G34" s="9">
        <v>0</v>
      </c>
      <c r="H34" s="9">
        <v>0</v>
      </c>
      <c r="I34" s="9">
        <v>0</v>
      </c>
      <c r="J34" s="65"/>
      <c r="K34" s="63"/>
    </row>
    <row r="35" spans="1:11" ht="57.75" customHeight="1" x14ac:dyDescent="0.25">
      <c r="A35" s="85"/>
      <c r="B35" s="66"/>
      <c r="C35" s="63"/>
      <c r="D35" s="28"/>
      <c r="E35" s="7"/>
      <c r="F35" s="7"/>
      <c r="G35" s="7"/>
      <c r="H35" s="7"/>
      <c r="I35" s="29"/>
      <c r="J35" s="66"/>
      <c r="K35" s="63"/>
    </row>
    <row r="36" spans="1:11" ht="18.75" customHeight="1" x14ac:dyDescent="0.25">
      <c r="A36" s="85" t="s">
        <v>97</v>
      </c>
      <c r="B36" s="10" t="s">
        <v>32</v>
      </c>
      <c r="C36" s="63" t="s">
        <v>23</v>
      </c>
      <c r="D36" s="11" t="s">
        <v>3</v>
      </c>
      <c r="E36" s="8">
        <f>F36+G36+H36+I36</f>
        <v>252</v>
      </c>
      <c r="F36" s="8">
        <f>F37+F38+F39</f>
        <v>252</v>
      </c>
      <c r="G36" s="8">
        <f t="shared" ref="G36" si="20">G37+G38+G39</f>
        <v>0</v>
      </c>
      <c r="H36" s="8">
        <f t="shared" ref="H36" si="21">H37+H38+H39</f>
        <v>0</v>
      </c>
      <c r="I36" s="8">
        <f t="shared" ref="I36" si="22">I37+I38+I39</f>
        <v>0</v>
      </c>
      <c r="J36" s="47" t="s">
        <v>109</v>
      </c>
      <c r="K36" s="63" t="s">
        <v>126</v>
      </c>
    </row>
    <row r="37" spans="1:11" ht="25.5" customHeight="1" x14ac:dyDescent="0.25">
      <c r="A37" s="85"/>
      <c r="B37" s="65" t="s">
        <v>115</v>
      </c>
      <c r="C37" s="63"/>
      <c r="D37" s="11">
        <v>2026</v>
      </c>
      <c r="E37" s="8">
        <f>F37+G37+H37+I37</f>
        <v>162</v>
      </c>
      <c r="F37" s="9">
        <f>117+45</f>
        <v>162</v>
      </c>
      <c r="G37" s="9">
        <v>0</v>
      </c>
      <c r="H37" s="9">
        <v>0</v>
      </c>
      <c r="I37" s="9">
        <v>0</v>
      </c>
      <c r="J37" s="48"/>
      <c r="K37" s="63"/>
    </row>
    <row r="38" spans="1:11" ht="22.5" customHeight="1" x14ac:dyDescent="0.25">
      <c r="A38" s="85"/>
      <c r="B38" s="65"/>
      <c r="C38" s="63"/>
      <c r="D38" s="11">
        <v>2027</v>
      </c>
      <c r="E38" s="8">
        <f t="shared" ref="E38:E39" si="23">F38+G38+H38+I38</f>
        <v>45</v>
      </c>
      <c r="F38" s="9">
        <v>45</v>
      </c>
      <c r="G38" s="9">
        <v>0</v>
      </c>
      <c r="H38" s="9">
        <v>0</v>
      </c>
      <c r="I38" s="9">
        <v>0</v>
      </c>
      <c r="J38" s="48"/>
      <c r="K38" s="63"/>
    </row>
    <row r="39" spans="1:11" ht="20.25" customHeight="1" x14ac:dyDescent="0.25">
      <c r="A39" s="85"/>
      <c r="B39" s="65"/>
      <c r="C39" s="63"/>
      <c r="D39" s="11">
        <v>2028</v>
      </c>
      <c r="E39" s="8">
        <f t="shared" si="23"/>
        <v>45</v>
      </c>
      <c r="F39" s="9">
        <v>45</v>
      </c>
      <c r="G39" s="9">
        <v>0</v>
      </c>
      <c r="H39" s="9">
        <v>0</v>
      </c>
      <c r="I39" s="9">
        <v>0</v>
      </c>
      <c r="J39" s="48"/>
      <c r="K39" s="63"/>
    </row>
    <row r="40" spans="1:11" ht="37.5" customHeight="1" x14ac:dyDescent="0.25">
      <c r="A40" s="85"/>
      <c r="B40" s="66"/>
      <c r="C40" s="63"/>
      <c r="D40" s="28"/>
      <c r="E40" s="7"/>
      <c r="F40" s="7"/>
      <c r="G40" s="7"/>
      <c r="H40" s="7"/>
      <c r="I40" s="29"/>
      <c r="J40" s="49"/>
      <c r="K40" s="63"/>
    </row>
    <row r="41" spans="1:11" ht="24" customHeight="1" x14ac:dyDescent="0.25">
      <c r="A41" s="85" t="s">
        <v>25</v>
      </c>
      <c r="B41" s="10" t="s">
        <v>18</v>
      </c>
      <c r="C41" s="63" t="s">
        <v>23</v>
      </c>
      <c r="D41" s="11" t="s">
        <v>3</v>
      </c>
      <c r="E41" s="8">
        <f>F41+G41+H41+I41</f>
        <v>121551.01800000001</v>
      </c>
      <c r="F41" s="8">
        <f>F42+F43+F44</f>
        <v>121191.66800000001</v>
      </c>
      <c r="G41" s="8">
        <f t="shared" ref="G41" si="24">G42+G43+G44</f>
        <v>359.35</v>
      </c>
      <c r="H41" s="8">
        <f t="shared" ref="H41" si="25">H42+H43+H44</f>
        <v>0</v>
      </c>
      <c r="I41" s="8">
        <f t="shared" ref="I41" si="26">I42+I43+I44</f>
        <v>0</v>
      </c>
      <c r="J41" s="73" t="s">
        <v>103</v>
      </c>
      <c r="K41" s="63" t="s">
        <v>31</v>
      </c>
    </row>
    <row r="42" spans="1:11" ht="24" customHeight="1" x14ac:dyDescent="0.25">
      <c r="A42" s="85"/>
      <c r="B42" s="65" t="s">
        <v>60</v>
      </c>
      <c r="C42" s="63"/>
      <c r="D42" s="11">
        <v>2026</v>
      </c>
      <c r="E42" s="8">
        <f>F42+G42+H42+I42</f>
        <v>41268.898000000001</v>
      </c>
      <c r="F42" s="9">
        <f>F47+F52+F57+F62-0.01</f>
        <v>40909.548000000003</v>
      </c>
      <c r="G42" s="9">
        <f t="shared" ref="G42:I42" si="27">G47+G52+G57+G62</f>
        <v>359.35</v>
      </c>
      <c r="H42" s="9">
        <f t="shared" si="27"/>
        <v>0</v>
      </c>
      <c r="I42" s="9">
        <f t="shared" si="27"/>
        <v>0</v>
      </c>
      <c r="J42" s="65"/>
      <c r="K42" s="63"/>
    </row>
    <row r="43" spans="1:11" ht="24" customHeight="1" x14ac:dyDescent="0.25">
      <c r="A43" s="85"/>
      <c r="B43" s="65"/>
      <c r="C43" s="63"/>
      <c r="D43" s="11">
        <v>2027</v>
      </c>
      <c r="E43" s="8">
        <f t="shared" ref="E43:E44" si="28">F43+G43+H43+I43</f>
        <v>40141.06</v>
      </c>
      <c r="F43" s="9">
        <f>F48+F53+F58+F63</f>
        <v>40141.06</v>
      </c>
      <c r="G43" s="9">
        <f t="shared" ref="G43:I43" si="29">G48+G53+G58+G63</f>
        <v>0</v>
      </c>
      <c r="H43" s="9">
        <f t="shared" si="29"/>
        <v>0</v>
      </c>
      <c r="I43" s="9">
        <f t="shared" si="29"/>
        <v>0</v>
      </c>
      <c r="J43" s="65"/>
      <c r="K43" s="63"/>
    </row>
    <row r="44" spans="1:11" ht="24" customHeight="1" x14ac:dyDescent="0.25">
      <c r="A44" s="85"/>
      <c r="B44" s="65"/>
      <c r="C44" s="63"/>
      <c r="D44" s="11">
        <v>2028</v>
      </c>
      <c r="E44" s="8">
        <f t="shared" si="28"/>
        <v>40141.06</v>
      </c>
      <c r="F44" s="9">
        <f>F49+F54+F59+F64</f>
        <v>40141.06</v>
      </c>
      <c r="G44" s="9">
        <f t="shared" ref="G44:I44" si="30">G49+G54+G59+G64</f>
        <v>0</v>
      </c>
      <c r="H44" s="9">
        <f t="shared" si="30"/>
        <v>0</v>
      </c>
      <c r="I44" s="9">
        <f t="shared" si="30"/>
        <v>0</v>
      </c>
      <c r="J44" s="65"/>
      <c r="K44" s="63"/>
    </row>
    <row r="45" spans="1:11" ht="25.5" customHeight="1" x14ac:dyDescent="0.25">
      <c r="A45" s="85"/>
      <c r="B45" s="66"/>
      <c r="C45" s="63"/>
      <c r="D45" s="28"/>
      <c r="E45" s="7"/>
      <c r="F45" s="7"/>
      <c r="G45" s="7"/>
      <c r="H45" s="7"/>
      <c r="I45" s="29"/>
      <c r="J45" s="66"/>
      <c r="K45" s="63"/>
    </row>
    <row r="46" spans="1:11" ht="24" customHeight="1" x14ac:dyDescent="0.25">
      <c r="A46" s="85" t="s">
        <v>34</v>
      </c>
      <c r="B46" s="12" t="s">
        <v>16</v>
      </c>
      <c r="C46" s="63" t="s">
        <v>23</v>
      </c>
      <c r="D46" s="11" t="s">
        <v>3</v>
      </c>
      <c r="E46" s="8">
        <f>F46+G46+H46+I46</f>
        <v>118385.17000000001</v>
      </c>
      <c r="F46" s="8">
        <f>F47+F48+F49</f>
        <v>118025.82</v>
      </c>
      <c r="G46" s="8">
        <f t="shared" ref="G46" si="31">G47+G48+G49</f>
        <v>359.35</v>
      </c>
      <c r="H46" s="8">
        <f t="shared" ref="H46" si="32">H47+H48+H49</f>
        <v>0</v>
      </c>
      <c r="I46" s="8">
        <f t="shared" ref="I46" si="33">I47+I48+I49</f>
        <v>0</v>
      </c>
      <c r="J46" s="73" t="s">
        <v>69</v>
      </c>
      <c r="K46" s="63" t="s">
        <v>31</v>
      </c>
    </row>
    <row r="47" spans="1:11" ht="24" customHeight="1" x14ac:dyDescent="0.25">
      <c r="A47" s="85"/>
      <c r="B47" s="65" t="s">
        <v>87</v>
      </c>
      <c r="C47" s="63"/>
      <c r="D47" s="11">
        <v>2026</v>
      </c>
      <c r="E47" s="8">
        <f t="shared" ref="E47:E49" si="34">F47+G47+H47+I47</f>
        <v>40108.11</v>
      </c>
      <c r="F47" s="9">
        <f>40447.18-698.42</f>
        <v>39748.76</v>
      </c>
      <c r="G47" s="9">
        <v>359.35</v>
      </c>
      <c r="H47" s="9">
        <v>0</v>
      </c>
      <c r="I47" s="9">
        <v>0</v>
      </c>
      <c r="J47" s="65"/>
      <c r="K47" s="63"/>
    </row>
    <row r="48" spans="1:11" ht="24" customHeight="1" x14ac:dyDescent="0.25">
      <c r="A48" s="85"/>
      <c r="B48" s="65"/>
      <c r="C48" s="63"/>
      <c r="D48" s="11">
        <v>2027</v>
      </c>
      <c r="E48" s="8">
        <f t="shared" si="34"/>
        <v>39108.959999999999</v>
      </c>
      <c r="F48" s="9">
        <v>39108.959999999999</v>
      </c>
      <c r="G48" s="9">
        <v>0</v>
      </c>
      <c r="H48" s="9">
        <v>0</v>
      </c>
      <c r="I48" s="9">
        <v>0</v>
      </c>
      <c r="J48" s="65"/>
      <c r="K48" s="63"/>
    </row>
    <row r="49" spans="1:11" ht="27.75" customHeight="1" x14ac:dyDescent="0.25">
      <c r="A49" s="85"/>
      <c r="B49" s="65"/>
      <c r="C49" s="63"/>
      <c r="D49" s="11">
        <v>2028</v>
      </c>
      <c r="E49" s="8">
        <f t="shared" si="34"/>
        <v>39168.1</v>
      </c>
      <c r="F49" s="9">
        <v>39168.1</v>
      </c>
      <c r="G49" s="9">
        <v>0</v>
      </c>
      <c r="H49" s="9">
        <v>0</v>
      </c>
      <c r="I49" s="9">
        <v>0</v>
      </c>
      <c r="J49" s="65"/>
      <c r="K49" s="63"/>
    </row>
    <row r="50" spans="1:11" ht="39.75" customHeight="1" x14ac:dyDescent="0.25">
      <c r="A50" s="85"/>
      <c r="B50" s="66"/>
      <c r="C50" s="63"/>
      <c r="D50" s="28"/>
      <c r="E50" s="7"/>
      <c r="F50" s="7"/>
      <c r="G50" s="7"/>
      <c r="H50" s="7"/>
      <c r="I50" s="29"/>
      <c r="J50" s="66"/>
      <c r="K50" s="63"/>
    </row>
    <row r="51" spans="1:11" ht="31.5" customHeight="1" x14ac:dyDescent="0.25">
      <c r="A51" s="85" t="s">
        <v>35</v>
      </c>
      <c r="B51" s="30" t="s">
        <v>16</v>
      </c>
      <c r="C51" s="63" t="s">
        <v>23</v>
      </c>
      <c r="D51" s="11" t="s">
        <v>3</v>
      </c>
      <c r="E51" s="8">
        <f>F51+G51+H51+I51</f>
        <v>1853.2380000000001</v>
      </c>
      <c r="F51" s="8">
        <f>SUM(F52:F54)</f>
        <v>1853.2380000000001</v>
      </c>
      <c r="G51" s="8">
        <f t="shared" ref="G51:I51" si="35">SUM(G52:G54)</f>
        <v>0</v>
      </c>
      <c r="H51" s="8">
        <f t="shared" si="35"/>
        <v>0</v>
      </c>
      <c r="I51" s="8">
        <f t="shared" si="35"/>
        <v>0</v>
      </c>
      <c r="J51" s="73" t="s">
        <v>89</v>
      </c>
      <c r="K51" s="63" t="s">
        <v>31</v>
      </c>
    </row>
    <row r="52" spans="1:11" ht="24" customHeight="1" x14ac:dyDescent="0.25">
      <c r="A52" s="85"/>
      <c r="B52" s="65" t="s">
        <v>88</v>
      </c>
      <c r="C52" s="63"/>
      <c r="D52" s="11">
        <v>2026</v>
      </c>
      <c r="E52" s="8">
        <f t="shared" ref="E52:E54" si="36">F52+G52+H52+I52</f>
        <v>559.31799999999998</v>
      </c>
      <c r="F52" s="9">
        <f>646.958-87.64</f>
        <v>559.31799999999998</v>
      </c>
      <c r="G52" s="9">
        <v>0</v>
      </c>
      <c r="H52" s="9">
        <v>0</v>
      </c>
      <c r="I52" s="9">
        <v>0</v>
      </c>
      <c r="J52" s="65"/>
      <c r="K52" s="63"/>
    </row>
    <row r="53" spans="1:11" ht="24" customHeight="1" x14ac:dyDescent="0.25">
      <c r="A53" s="85"/>
      <c r="B53" s="65"/>
      <c r="C53" s="63"/>
      <c r="D53" s="11">
        <v>2027</v>
      </c>
      <c r="E53" s="8">
        <f t="shared" si="36"/>
        <v>646.96</v>
      </c>
      <c r="F53" s="9">
        <v>646.96</v>
      </c>
      <c r="G53" s="9">
        <v>0</v>
      </c>
      <c r="H53" s="9">
        <v>0</v>
      </c>
      <c r="I53" s="9">
        <v>0</v>
      </c>
      <c r="J53" s="65"/>
      <c r="K53" s="63"/>
    </row>
    <row r="54" spans="1:11" ht="27.75" customHeight="1" x14ac:dyDescent="0.25">
      <c r="A54" s="85"/>
      <c r="B54" s="65"/>
      <c r="C54" s="63"/>
      <c r="D54" s="11">
        <v>2028</v>
      </c>
      <c r="E54" s="8">
        <f t="shared" si="36"/>
        <v>646.96</v>
      </c>
      <c r="F54" s="9">
        <v>646.96</v>
      </c>
      <c r="G54" s="9">
        <v>0</v>
      </c>
      <c r="H54" s="9">
        <v>0</v>
      </c>
      <c r="I54" s="9">
        <v>0</v>
      </c>
      <c r="J54" s="65"/>
      <c r="K54" s="63"/>
    </row>
    <row r="55" spans="1:11" ht="36.75" customHeight="1" x14ac:dyDescent="0.25">
      <c r="A55" s="85"/>
      <c r="B55" s="66"/>
      <c r="C55" s="63"/>
      <c r="D55" s="28"/>
      <c r="E55" s="7"/>
      <c r="F55" s="7"/>
      <c r="G55" s="7"/>
      <c r="H55" s="7"/>
      <c r="I55" s="29"/>
      <c r="J55" s="66"/>
      <c r="K55" s="63"/>
    </row>
    <row r="56" spans="1:11" ht="24" customHeight="1" x14ac:dyDescent="0.25">
      <c r="A56" s="85" t="s">
        <v>36</v>
      </c>
      <c r="B56" s="30" t="s">
        <v>16</v>
      </c>
      <c r="C56" s="63" t="s">
        <v>23</v>
      </c>
      <c r="D56" s="11" t="s">
        <v>3</v>
      </c>
      <c r="E56" s="8">
        <f>F56+G56+H56+I56</f>
        <v>572.62</v>
      </c>
      <c r="F56" s="8">
        <f>SUM(F57:F59)</f>
        <v>572.62</v>
      </c>
      <c r="G56" s="8">
        <f t="shared" ref="G56:I56" si="37">SUM(G57:G59)</f>
        <v>0</v>
      </c>
      <c r="H56" s="8">
        <f t="shared" si="37"/>
        <v>0</v>
      </c>
      <c r="I56" s="8">
        <f t="shared" si="37"/>
        <v>0</v>
      </c>
      <c r="J56" s="73" t="s">
        <v>71</v>
      </c>
      <c r="K56" s="63" t="s">
        <v>31</v>
      </c>
    </row>
    <row r="57" spans="1:11" ht="24" customHeight="1" x14ac:dyDescent="0.25">
      <c r="A57" s="85"/>
      <c r="B57" s="65" t="s">
        <v>77</v>
      </c>
      <c r="C57" s="63"/>
      <c r="D57" s="11">
        <v>2026</v>
      </c>
      <c r="E57" s="8">
        <f t="shared" ref="E57:E59" si="38">F57+G57+H57+I57</f>
        <v>221.48</v>
      </c>
      <c r="F57" s="9">
        <f>240.98-19.5</f>
        <v>221.48</v>
      </c>
      <c r="G57" s="9">
        <v>0</v>
      </c>
      <c r="H57" s="9">
        <v>0</v>
      </c>
      <c r="I57" s="9">
        <v>0</v>
      </c>
      <c r="J57" s="65"/>
      <c r="K57" s="63"/>
    </row>
    <row r="58" spans="1:11" ht="24" customHeight="1" x14ac:dyDescent="0.25">
      <c r="A58" s="85"/>
      <c r="B58" s="65"/>
      <c r="C58" s="63"/>
      <c r="D58" s="11">
        <v>2027</v>
      </c>
      <c r="E58" s="8">
        <f t="shared" si="38"/>
        <v>205.14</v>
      </c>
      <c r="F58" s="9">
        <v>205.14</v>
      </c>
      <c r="G58" s="9">
        <v>0</v>
      </c>
      <c r="H58" s="9">
        <v>0</v>
      </c>
      <c r="I58" s="9">
        <v>0</v>
      </c>
      <c r="J58" s="65"/>
      <c r="K58" s="63"/>
    </row>
    <row r="59" spans="1:11" ht="27.75" customHeight="1" x14ac:dyDescent="0.25">
      <c r="A59" s="85"/>
      <c r="B59" s="65"/>
      <c r="C59" s="63"/>
      <c r="D59" s="11">
        <v>2028</v>
      </c>
      <c r="E59" s="8">
        <f t="shared" si="38"/>
        <v>146</v>
      </c>
      <c r="F59" s="9">
        <v>146</v>
      </c>
      <c r="G59" s="9">
        <v>0</v>
      </c>
      <c r="H59" s="9">
        <v>0</v>
      </c>
      <c r="I59" s="9">
        <v>0</v>
      </c>
      <c r="J59" s="65"/>
      <c r="K59" s="63"/>
    </row>
    <row r="60" spans="1:11" ht="32.25" customHeight="1" x14ac:dyDescent="0.25">
      <c r="A60" s="85"/>
      <c r="B60" s="66"/>
      <c r="C60" s="63"/>
      <c r="D60" s="28"/>
      <c r="E60" s="7"/>
      <c r="F60" s="7"/>
      <c r="G60" s="7"/>
      <c r="H60" s="7"/>
      <c r="I60" s="29"/>
      <c r="J60" s="66"/>
      <c r="K60" s="63"/>
    </row>
    <row r="61" spans="1:11" ht="32.25" customHeight="1" x14ac:dyDescent="0.25">
      <c r="A61" s="56" t="s">
        <v>104</v>
      </c>
      <c r="B61" s="12" t="s">
        <v>16</v>
      </c>
      <c r="C61" s="50" t="s">
        <v>23</v>
      </c>
      <c r="D61" s="6" t="s">
        <v>3</v>
      </c>
      <c r="E61" s="8">
        <f>F61+G61+H61+I61</f>
        <v>740</v>
      </c>
      <c r="F61" s="8">
        <f>SUM(F62:F64)</f>
        <v>740</v>
      </c>
      <c r="G61" s="8">
        <f t="shared" ref="G61:I61" si="39">SUM(G62:G64)</f>
        <v>0</v>
      </c>
      <c r="H61" s="8">
        <f t="shared" si="39"/>
        <v>0</v>
      </c>
      <c r="I61" s="8">
        <f t="shared" si="39"/>
        <v>0</v>
      </c>
      <c r="J61" s="54" t="s">
        <v>90</v>
      </c>
      <c r="K61" s="50" t="s">
        <v>31</v>
      </c>
    </row>
    <row r="62" spans="1:11" ht="32.25" customHeight="1" x14ac:dyDescent="0.25">
      <c r="A62" s="56"/>
      <c r="B62" s="41" t="s">
        <v>59</v>
      </c>
      <c r="C62" s="50"/>
      <c r="D62" s="6">
        <v>2026</v>
      </c>
      <c r="E62" s="8">
        <f t="shared" ref="E62:E64" si="40">F62+G62+H62+I62</f>
        <v>380</v>
      </c>
      <c r="F62" s="2">
        <v>380</v>
      </c>
      <c r="G62" s="2">
        <v>0</v>
      </c>
      <c r="H62" s="2">
        <v>0</v>
      </c>
      <c r="I62" s="2">
        <v>0</v>
      </c>
      <c r="J62" s="41"/>
      <c r="K62" s="50"/>
    </row>
    <row r="63" spans="1:11" ht="32.25" customHeight="1" x14ac:dyDescent="0.25">
      <c r="A63" s="56"/>
      <c r="B63" s="41"/>
      <c r="C63" s="50"/>
      <c r="D63" s="6">
        <v>2027</v>
      </c>
      <c r="E63" s="8">
        <f t="shared" si="40"/>
        <v>180</v>
      </c>
      <c r="F63" s="2">
        <v>180</v>
      </c>
      <c r="G63" s="2">
        <v>0</v>
      </c>
      <c r="H63" s="2">
        <v>0</v>
      </c>
      <c r="I63" s="2">
        <v>0</v>
      </c>
      <c r="J63" s="41"/>
      <c r="K63" s="50"/>
    </row>
    <row r="64" spans="1:11" ht="32.25" customHeight="1" x14ac:dyDescent="0.25">
      <c r="A64" s="56"/>
      <c r="B64" s="41"/>
      <c r="C64" s="50"/>
      <c r="D64" s="6">
        <v>2028</v>
      </c>
      <c r="E64" s="8">
        <f t="shared" si="40"/>
        <v>180</v>
      </c>
      <c r="F64" s="2">
        <v>180</v>
      </c>
      <c r="G64" s="2">
        <v>0</v>
      </c>
      <c r="H64" s="2">
        <v>0</v>
      </c>
      <c r="I64" s="2">
        <v>0</v>
      </c>
      <c r="J64" s="41"/>
      <c r="K64" s="50"/>
    </row>
    <row r="65" spans="1:11" ht="17.25" customHeight="1" x14ac:dyDescent="0.25">
      <c r="A65" s="56"/>
      <c r="B65" s="42"/>
      <c r="C65" s="50"/>
      <c r="D65" s="3"/>
      <c r="E65" s="4"/>
      <c r="F65" s="4"/>
      <c r="G65" s="4"/>
      <c r="H65" s="4"/>
      <c r="I65" s="5"/>
      <c r="J65" s="42"/>
      <c r="K65" s="50"/>
    </row>
    <row r="66" spans="1:11" ht="29.25" customHeight="1" x14ac:dyDescent="0.25">
      <c r="A66" s="56" t="s">
        <v>43</v>
      </c>
      <c r="B66" s="12" t="s">
        <v>19</v>
      </c>
      <c r="C66" s="50" t="s">
        <v>23</v>
      </c>
      <c r="D66" s="6" t="s">
        <v>3</v>
      </c>
      <c r="E66" s="8">
        <f>F66+G66+H66+I66</f>
        <v>431.92799999999994</v>
      </c>
      <c r="F66" s="8">
        <f>SUM(F67:F69)</f>
        <v>39.953339999999997</v>
      </c>
      <c r="G66" s="8">
        <f t="shared" ref="G66:I66" si="41">SUM(G67:G69)</f>
        <v>119.86002000000001</v>
      </c>
      <c r="H66" s="8">
        <f t="shared" si="41"/>
        <v>272.11463999999995</v>
      </c>
      <c r="I66" s="8">
        <f t="shared" si="41"/>
        <v>0</v>
      </c>
      <c r="J66" s="54" t="s">
        <v>110</v>
      </c>
      <c r="K66" s="50" t="s">
        <v>31</v>
      </c>
    </row>
    <row r="67" spans="1:11" ht="32.25" customHeight="1" x14ac:dyDescent="0.25">
      <c r="A67" s="56"/>
      <c r="B67" s="41" t="s">
        <v>61</v>
      </c>
      <c r="C67" s="50"/>
      <c r="D67" s="6">
        <v>2026</v>
      </c>
      <c r="E67" s="8">
        <f t="shared" ref="E67:E69" si="42">F67+G67+H67+I67</f>
        <v>431.92799999999994</v>
      </c>
      <c r="F67" s="2">
        <f>F72+F77</f>
        <v>39.953339999999997</v>
      </c>
      <c r="G67" s="2">
        <f t="shared" ref="G67:I67" si="43">G72+G77</f>
        <v>119.86002000000001</v>
      </c>
      <c r="H67" s="2">
        <f t="shared" si="43"/>
        <v>272.11463999999995</v>
      </c>
      <c r="I67" s="2">
        <f t="shared" si="43"/>
        <v>0</v>
      </c>
      <c r="J67" s="41"/>
      <c r="K67" s="50"/>
    </row>
    <row r="68" spans="1:11" ht="32.25" customHeight="1" x14ac:dyDescent="0.25">
      <c r="A68" s="56"/>
      <c r="B68" s="41"/>
      <c r="C68" s="50"/>
      <c r="D68" s="6">
        <v>2027</v>
      </c>
      <c r="E68" s="8">
        <f t="shared" si="42"/>
        <v>0</v>
      </c>
      <c r="F68" s="2">
        <f t="shared" ref="F68:I69" si="44">F73+F78</f>
        <v>0</v>
      </c>
      <c r="G68" s="2">
        <f t="shared" si="44"/>
        <v>0</v>
      </c>
      <c r="H68" s="2">
        <f t="shared" si="44"/>
        <v>0</v>
      </c>
      <c r="I68" s="2">
        <f t="shared" si="44"/>
        <v>0</v>
      </c>
      <c r="J68" s="41"/>
      <c r="K68" s="50"/>
    </row>
    <row r="69" spans="1:11" ht="39.75" customHeight="1" x14ac:dyDescent="0.25">
      <c r="A69" s="56"/>
      <c r="B69" s="41"/>
      <c r="C69" s="50"/>
      <c r="D69" s="6">
        <v>2028</v>
      </c>
      <c r="E69" s="8">
        <f t="shared" si="42"/>
        <v>0</v>
      </c>
      <c r="F69" s="2">
        <f t="shared" si="44"/>
        <v>0</v>
      </c>
      <c r="G69" s="2">
        <f t="shared" si="44"/>
        <v>0</v>
      </c>
      <c r="H69" s="2">
        <f t="shared" si="44"/>
        <v>0</v>
      </c>
      <c r="I69" s="2">
        <f t="shared" si="44"/>
        <v>0</v>
      </c>
      <c r="J69" s="41"/>
      <c r="K69" s="50"/>
    </row>
    <row r="70" spans="1:11" ht="32.25" customHeight="1" x14ac:dyDescent="0.25">
      <c r="A70" s="56"/>
      <c r="B70" s="42"/>
      <c r="C70" s="50"/>
      <c r="D70" s="3"/>
      <c r="E70" s="4"/>
      <c r="F70" s="4"/>
      <c r="G70" s="4"/>
      <c r="H70" s="4"/>
      <c r="I70" s="5"/>
      <c r="J70" s="42"/>
      <c r="K70" s="50"/>
    </row>
    <row r="71" spans="1:11" s="32" customFormat="1" ht="32.25" customHeight="1" x14ac:dyDescent="0.25">
      <c r="A71" s="89" t="s">
        <v>64</v>
      </c>
      <c r="B71" s="47" t="s">
        <v>116</v>
      </c>
      <c r="C71" s="64" t="s">
        <v>23</v>
      </c>
      <c r="D71" s="31" t="s">
        <v>3</v>
      </c>
      <c r="E71" s="8">
        <f>F71+G71+H71+I71</f>
        <v>0</v>
      </c>
      <c r="F71" s="8">
        <f>SUM(F72:F74)</f>
        <v>0</v>
      </c>
      <c r="G71" s="8">
        <f t="shared" ref="G71:I71" si="45">SUM(G72:G74)</f>
        <v>0</v>
      </c>
      <c r="H71" s="8">
        <f t="shared" si="45"/>
        <v>0</v>
      </c>
      <c r="I71" s="8">
        <f t="shared" si="45"/>
        <v>0</v>
      </c>
      <c r="J71" s="47" t="s">
        <v>105</v>
      </c>
      <c r="K71" s="51" t="s">
        <v>31</v>
      </c>
    </row>
    <row r="72" spans="1:11" s="32" customFormat="1" ht="32.25" customHeight="1" x14ac:dyDescent="0.25">
      <c r="A72" s="89"/>
      <c r="B72" s="48"/>
      <c r="C72" s="64"/>
      <c r="D72" s="31">
        <v>2026</v>
      </c>
      <c r="E72" s="8">
        <f t="shared" ref="E72:E74" si="46">F72+G72+H72+I72</f>
        <v>0</v>
      </c>
      <c r="F72" s="33">
        <v>0</v>
      </c>
      <c r="G72" s="33">
        <v>0</v>
      </c>
      <c r="H72" s="33">
        <v>0</v>
      </c>
      <c r="I72" s="33">
        <v>0</v>
      </c>
      <c r="J72" s="48"/>
      <c r="K72" s="52"/>
    </row>
    <row r="73" spans="1:11" s="32" customFormat="1" ht="32.25" customHeight="1" x14ac:dyDescent="0.25">
      <c r="A73" s="89"/>
      <c r="B73" s="48"/>
      <c r="C73" s="64"/>
      <c r="D73" s="31">
        <v>2027</v>
      </c>
      <c r="E73" s="8">
        <f t="shared" si="46"/>
        <v>0</v>
      </c>
      <c r="F73" s="33">
        <v>0</v>
      </c>
      <c r="G73" s="33">
        <v>0</v>
      </c>
      <c r="H73" s="33">
        <v>0</v>
      </c>
      <c r="I73" s="33">
        <v>0</v>
      </c>
      <c r="J73" s="48"/>
      <c r="K73" s="52"/>
    </row>
    <row r="74" spans="1:11" s="32" customFormat="1" ht="32.25" customHeight="1" x14ac:dyDescent="0.25">
      <c r="A74" s="89"/>
      <c r="B74" s="48"/>
      <c r="C74" s="64"/>
      <c r="D74" s="31">
        <v>2028</v>
      </c>
      <c r="E74" s="8">
        <f t="shared" si="46"/>
        <v>0</v>
      </c>
      <c r="F74" s="33">
        <v>0</v>
      </c>
      <c r="G74" s="33">
        <v>0</v>
      </c>
      <c r="H74" s="33">
        <v>0</v>
      </c>
      <c r="I74" s="33">
        <v>0</v>
      </c>
      <c r="J74" s="48"/>
      <c r="K74" s="52"/>
    </row>
    <row r="75" spans="1:11" s="32" customFormat="1" ht="32.25" customHeight="1" x14ac:dyDescent="0.25">
      <c r="A75" s="89"/>
      <c r="B75" s="49"/>
      <c r="C75" s="64"/>
      <c r="D75" s="34"/>
      <c r="E75" s="35"/>
      <c r="F75" s="35"/>
      <c r="G75" s="35"/>
      <c r="H75" s="35"/>
      <c r="I75" s="36"/>
      <c r="J75" s="49"/>
      <c r="K75" s="53"/>
    </row>
    <row r="76" spans="1:11" ht="32.25" customHeight="1" x14ac:dyDescent="0.25">
      <c r="A76" s="56" t="s">
        <v>99</v>
      </c>
      <c r="B76" s="12" t="s">
        <v>16</v>
      </c>
      <c r="C76" s="50" t="s">
        <v>23</v>
      </c>
      <c r="D76" s="6" t="s">
        <v>3</v>
      </c>
      <c r="E76" s="8">
        <f>F76+G76+H76+I76</f>
        <v>431.92799999999994</v>
      </c>
      <c r="F76" s="8">
        <f>SUM(F77:F79)</f>
        <v>39.953339999999997</v>
      </c>
      <c r="G76" s="8">
        <f t="shared" ref="G76:I76" si="47">SUM(G77:G79)</f>
        <v>119.86002000000001</v>
      </c>
      <c r="H76" s="8">
        <f t="shared" si="47"/>
        <v>272.11463999999995</v>
      </c>
      <c r="I76" s="8">
        <f t="shared" si="47"/>
        <v>0</v>
      </c>
      <c r="J76" s="54" t="s">
        <v>72</v>
      </c>
      <c r="K76" s="50" t="s">
        <v>31</v>
      </c>
    </row>
    <row r="77" spans="1:11" ht="32.25" customHeight="1" x14ac:dyDescent="0.25">
      <c r="A77" s="56"/>
      <c r="B77" s="41" t="s">
        <v>117</v>
      </c>
      <c r="C77" s="50"/>
      <c r="D77" s="6">
        <v>2026</v>
      </c>
      <c r="E77" s="8">
        <f t="shared" ref="E77:E79" si="48">F77+G77+H77+I77</f>
        <v>431.92799999999994</v>
      </c>
      <c r="F77" s="2">
        <v>39.953339999999997</v>
      </c>
      <c r="G77" s="2">
        <v>119.86002000000001</v>
      </c>
      <c r="H77" s="2">
        <f>391.97466-G77</f>
        <v>272.11463999999995</v>
      </c>
      <c r="I77" s="2">
        <v>0</v>
      </c>
      <c r="J77" s="41"/>
      <c r="K77" s="50"/>
    </row>
    <row r="78" spans="1:11" ht="32.25" customHeight="1" x14ac:dyDescent="0.25">
      <c r="A78" s="56"/>
      <c r="B78" s="41"/>
      <c r="C78" s="50"/>
      <c r="D78" s="6">
        <v>2027</v>
      </c>
      <c r="E78" s="8">
        <f t="shared" si="48"/>
        <v>0</v>
      </c>
      <c r="F78" s="2">
        <v>0</v>
      </c>
      <c r="G78" s="2">
        <v>0</v>
      </c>
      <c r="H78" s="2">
        <v>0</v>
      </c>
      <c r="I78" s="2">
        <v>0</v>
      </c>
      <c r="J78" s="41"/>
      <c r="K78" s="50"/>
    </row>
    <row r="79" spans="1:11" ht="32.25" customHeight="1" x14ac:dyDescent="0.25">
      <c r="A79" s="56"/>
      <c r="B79" s="41"/>
      <c r="C79" s="50"/>
      <c r="D79" s="6">
        <v>2028</v>
      </c>
      <c r="E79" s="8">
        <f t="shared" si="48"/>
        <v>0</v>
      </c>
      <c r="F79" s="2">
        <v>0</v>
      </c>
      <c r="G79" s="2">
        <v>0</v>
      </c>
      <c r="H79" s="2">
        <v>0</v>
      </c>
      <c r="I79" s="2">
        <v>0</v>
      </c>
      <c r="J79" s="41"/>
      <c r="K79" s="50"/>
    </row>
    <row r="80" spans="1:11" ht="29.25" customHeight="1" x14ac:dyDescent="0.25">
      <c r="A80" s="56"/>
      <c r="B80" s="41"/>
      <c r="C80" s="50"/>
      <c r="D80" s="3"/>
      <c r="E80" s="4"/>
      <c r="F80" s="4"/>
      <c r="G80" s="4"/>
      <c r="H80" s="4"/>
      <c r="I80" s="5"/>
      <c r="J80" s="42"/>
      <c r="K80" s="50"/>
    </row>
    <row r="81" spans="1:11" ht="32.25" customHeight="1" x14ac:dyDescent="0.25">
      <c r="A81" s="55" t="s">
        <v>44</v>
      </c>
      <c r="B81" s="15" t="s">
        <v>20</v>
      </c>
      <c r="C81" s="43" t="s">
        <v>23</v>
      </c>
      <c r="D81" s="6" t="s">
        <v>3</v>
      </c>
      <c r="E81" s="8">
        <f>F81+G81+H81+I81</f>
        <v>19027.960000000003</v>
      </c>
      <c r="F81" s="8">
        <f>SUM(F82:F84)</f>
        <v>19027.960000000003</v>
      </c>
      <c r="G81" s="8">
        <f t="shared" ref="G81:I81" si="49">SUM(G82:G84)</f>
        <v>0</v>
      </c>
      <c r="H81" s="8">
        <f t="shared" si="49"/>
        <v>0</v>
      </c>
      <c r="I81" s="8">
        <f t="shared" si="49"/>
        <v>0</v>
      </c>
      <c r="J81" s="54" t="s">
        <v>106</v>
      </c>
      <c r="K81" s="50" t="s">
        <v>33</v>
      </c>
    </row>
    <row r="82" spans="1:11" ht="21.75" customHeight="1" x14ac:dyDescent="0.25">
      <c r="A82" s="55"/>
      <c r="B82" s="41" t="s">
        <v>62</v>
      </c>
      <c r="C82" s="43"/>
      <c r="D82" s="6">
        <v>2026</v>
      </c>
      <c r="E82" s="8">
        <f t="shared" ref="E82:E84" si="50">F82+G82+H82+I82</f>
        <v>6435.3</v>
      </c>
      <c r="F82" s="2">
        <f>F87+F92+F97+F102</f>
        <v>6435.3</v>
      </c>
      <c r="G82" s="2">
        <f t="shared" ref="G82:I82" si="51">G87+G92+G97+G102</f>
        <v>0</v>
      </c>
      <c r="H82" s="2">
        <f t="shared" si="51"/>
        <v>0</v>
      </c>
      <c r="I82" s="2">
        <f t="shared" si="51"/>
        <v>0</v>
      </c>
      <c r="J82" s="41"/>
      <c r="K82" s="50"/>
    </row>
    <row r="83" spans="1:11" ht="32.25" customHeight="1" x14ac:dyDescent="0.25">
      <c r="A83" s="55"/>
      <c r="B83" s="41"/>
      <c r="C83" s="43"/>
      <c r="D83" s="6">
        <v>2027</v>
      </c>
      <c r="E83" s="8">
        <f t="shared" si="50"/>
        <v>6296.3300000000008</v>
      </c>
      <c r="F83" s="2">
        <f t="shared" ref="F83:I84" si="52">F88+F93+F98+F103</f>
        <v>6296.3300000000008</v>
      </c>
      <c r="G83" s="2">
        <f t="shared" si="52"/>
        <v>0</v>
      </c>
      <c r="H83" s="2">
        <f t="shared" si="52"/>
        <v>0</v>
      </c>
      <c r="I83" s="2">
        <f t="shared" si="52"/>
        <v>0</v>
      </c>
      <c r="J83" s="41"/>
      <c r="K83" s="50"/>
    </row>
    <row r="84" spans="1:11" ht="32.25" customHeight="1" x14ac:dyDescent="0.25">
      <c r="A84" s="55"/>
      <c r="B84" s="41"/>
      <c r="C84" s="43"/>
      <c r="D84" s="6">
        <v>2028</v>
      </c>
      <c r="E84" s="8">
        <f t="shared" si="50"/>
        <v>6296.3300000000008</v>
      </c>
      <c r="F84" s="2">
        <f t="shared" si="52"/>
        <v>6296.3300000000008</v>
      </c>
      <c r="G84" s="2">
        <f t="shared" si="52"/>
        <v>0</v>
      </c>
      <c r="H84" s="2">
        <f t="shared" si="52"/>
        <v>0</v>
      </c>
      <c r="I84" s="2">
        <f t="shared" si="52"/>
        <v>0</v>
      </c>
      <c r="J84" s="41"/>
      <c r="K84" s="50"/>
    </row>
    <row r="85" spans="1:11" ht="32.25" customHeight="1" x14ac:dyDescent="0.25">
      <c r="A85" s="55"/>
      <c r="B85" s="42"/>
      <c r="C85" s="43"/>
      <c r="D85" s="3"/>
      <c r="E85" s="4"/>
      <c r="F85" s="4"/>
      <c r="G85" s="4"/>
      <c r="H85" s="4"/>
      <c r="I85" s="5"/>
      <c r="J85" s="42"/>
      <c r="K85" s="50"/>
    </row>
    <row r="86" spans="1:11" ht="32.25" customHeight="1" x14ac:dyDescent="0.25">
      <c r="A86" s="56" t="s">
        <v>37</v>
      </c>
      <c r="B86" s="12" t="s">
        <v>16</v>
      </c>
      <c r="C86" s="50" t="s">
        <v>23</v>
      </c>
      <c r="D86" s="6" t="s">
        <v>3</v>
      </c>
      <c r="E86" s="8">
        <f>F86+G86+H86+I86</f>
        <v>18329.710000000003</v>
      </c>
      <c r="F86" s="8">
        <f>SUM(F87:F89)</f>
        <v>18329.710000000003</v>
      </c>
      <c r="G86" s="8">
        <f t="shared" ref="G86:I86" si="53">SUM(G87:G89)</f>
        <v>0</v>
      </c>
      <c r="H86" s="8">
        <f t="shared" si="53"/>
        <v>0</v>
      </c>
      <c r="I86" s="8">
        <f t="shared" si="53"/>
        <v>0</v>
      </c>
      <c r="J86" s="54" t="s">
        <v>78</v>
      </c>
      <c r="K86" s="50" t="s">
        <v>33</v>
      </c>
    </row>
    <row r="87" spans="1:11" ht="32.25" customHeight="1" x14ac:dyDescent="0.25">
      <c r="A87" s="56"/>
      <c r="B87" s="41" t="s">
        <v>91</v>
      </c>
      <c r="C87" s="50"/>
      <c r="D87" s="6">
        <v>2026</v>
      </c>
      <c r="E87" s="8">
        <f t="shared" ref="E87:E89" si="54">F87+G87+H87+I87</f>
        <v>6072.59</v>
      </c>
      <c r="F87" s="2">
        <v>6072.59</v>
      </c>
      <c r="G87" s="2">
        <v>0</v>
      </c>
      <c r="H87" s="2">
        <v>0</v>
      </c>
      <c r="I87" s="2">
        <v>0</v>
      </c>
      <c r="J87" s="41"/>
      <c r="K87" s="50"/>
    </row>
    <row r="88" spans="1:11" ht="32.25" customHeight="1" x14ac:dyDescent="0.25">
      <c r="A88" s="56"/>
      <c r="B88" s="41"/>
      <c r="C88" s="50"/>
      <c r="D88" s="6">
        <v>2027</v>
      </c>
      <c r="E88" s="8">
        <f t="shared" si="54"/>
        <v>6128.56</v>
      </c>
      <c r="F88" s="2">
        <v>6128.56</v>
      </c>
      <c r="G88" s="2">
        <v>0</v>
      </c>
      <c r="H88" s="2">
        <v>0</v>
      </c>
      <c r="I88" s="2">
        <v>0</v>
      </c>
      <c r="J88" s="41"/>
      <c r="K88" s="50"/>
    </row>
    <row r="89" spans="1:11" ht="32.25" customHeight="1" x14ac:dyDescent="0.25">
      <c r="A89" s="56"/>
      <c r="B89" s="41"/>
      <c r="C89" s="50"/>
      <c r="D89" s="6">
        <v>2028</v>
      </c>
      <c r="E89" s="8">
        <f t="shared" si="54"/>
        <v>6128.56</v>
      </c>
      <c r="F89" s="2">
        <v>6128.56</v>
      </c>
      <c r="G89" s="2">
        <v>0</v>
      </c>
      <c r="H89" s="2">
        <v>0</v>
      </c>
      <c r="I89" s="2">
        <v>0</v>
      </c>
      <c r="J89" s="41"/>
      <c r="K89" s="50"/>
    </row>
    <row r="90" spans="1:11" ht="32.25" customHeight="1" x14ac:dyDescent="0.25">
      <c r="A90" s="56"/>
      <c r="B90" s="42"/>
      <c r="C90" s="50"/>
      <c r="D90" s="3"/>
      <c r="E90" s="4"/>
      <c r="F90" s="4"/>
      <c r="G90" s="4"/>
      <c r="H90" s="4"/>
      <c r="I90" s="5"/>
      <c r="J90" s="42"/>
      <c r="K90" s="50"/>
    </row>
    <row r="91" spans="1:11" ht="32.25" customHeight="1" x14ac:dyDescent="0.25">
      <c r="A91" s="56" t="s">
        <v>38</v>
      </c>
      <c r="B91" s="12" t="s">
        <v>16</v>
      </c>
      <c r="C91" s="50" t="s">
        <v>23</v>
      </c>
      <c r="D91" s="6" t="s">
        <v>3</v>
      </c>
      <c r="E91" s="8">
        <f>F91+G91+H91+I91</f>
        <v>227.25</v>
      </c>
      <c r="F91" s="8">
        <f>SUM(F92:F94)</f>
        <v>227.25</v>
      </c>
      <c r="G91" s="8">
        <f t="shared" ref="G91:I91" si="55">SUM(G92:G94)</f>
        <v>0</v>
      </c>
      <c r="H91" s="8">
        <f t="shared" si="55"/>
        <v>0</v>
      </c>
      <c r="I91" s="8">
        <f t="shared" si="55"/>
        <v>0</v>
      </c>
      <c r="J91" s="54" t="s">
        <v>70</v>
      </c>
      <c r="K91" s="50" t="s">
        <v>33</v>
      </c>
    </row>
    <row r="92" spans="1:11" ht="32.25" customHeight="1" x14ac:dyDescent="0.25">
      <c r="A92" s="56"/>
      <c r="B92" s="41" t="s">
        <v>79</v>
      </c>
      <c r="C92" s="50"/>
      <c r="D92" s="6">
        <v>2026</v>
      </c>
      <c r="E92" s="8">
        <f t="shared" ref="E92:E94" si="56">F92+G92+H92+I92</f>
        <v>105.71</v>
      </c>
      <c r="F92" s="2">
        <v>105.71</v>
      </c>
      <c r="G92" s="2">
        <v>0</v>
      </c>
      <c r="H92" s="2">
        <v>0</v>
      </c>
      <c r="I92" s="2">
        <v>0</v>
      </c>
      <c r="J92" s="41"/>
      <c r="K92" s="50"/>
    </row>
    <row r="93" spans="1:11" ht="32.25" customHeight="1" x14ac:dyDescent="0.25">
      <c r="A93" s="56"/>
      <c r="B93" s="41"/>
      <c r="C93" s="50"/>
      <c r="D93" s="6">
        <v>2027</v>
      </c>
      <c r="E93" s="8">
        <f t="shared" si="56"/>
        <v>60.77</v>
      </c>
      <c r="F93" s="2">
        <v>60.77</v>
      </c>
      <c r="G93" s="2">
        <v>0</v>
      </c>
      <c r="H93" s="2">
        <v>0</v>
      </c>
      <c r="I93" s="2">
        <v>0</v>
      </c>
      <c r="J93" s="41"/>
      <c r="K93" s="50"/>
    </row>
    <row r="94" spans="1:11" ht="32.25" customHeight="1" x14ac:dyDescent="0.25">
      <c r="A94" s="56"/>
      <c r="B94" s="41"/>
      <c r="C94" s="50"/>
      <c r="D94" s="6">
        <v>2028</v>
      </c>
      <c r="E94" s="8">
        <f t="shared" si="56"/>
        <v>60.77</v>
      </c>
      <c r="F94" s="2">
        <v>60.77</v>
      </c>
      <c r="G94" s="2">
        <v>0</v>
      </c>
      <c r="H94" s="2">
        <v>0</v>
      </c>
      <c r="I94" s="2">
        <v>0</v>
      </c>
      <c r="J94" s="41"/>
      <c r="K94" s="50"/>
    </row>
    <row r="95" spans="1:11" ht="32.25" customHeight="1" x14ac:dyDescent="0.25">
      <c r="A95" s="56"/>
      <c r="B95" s="42"/>
      <c r="C95" s="50"/>
      <c r="D95" s="3"/>
      <c r="E95" s="4"/>
      <c r="F95" s="4"/>
      <c r="G95" s="4"/>
      <c r="H95" s="4"/>
      <c r="I95" s="5"/>
      <c r="J95" s="42"/>
      <c r="K95" s="50"/>
    </row>
    <row r="96" spans="1:11" ht="32.25" customHeight="1" x14ac:dyDescent="0.25">
      <c r="A96" s="56" t="s">
        <v>39</v>
      </c>
      <c r="B96" s="12" t="s">
        <v>16</v>
      </c>
      <c r="C96" s="50" t="s">
        <v>23</v>
      </c>
      <c r="D96" s="6" t="s">
        <v>3</v>
      </c>
      <c r="E96" s="8">
        <f>F96+G96+H96+I96</f>
        <v>321</v>
      </c>
      <c r="F96" s="8">
        <f>SUM(F97:F99)</f>
        <v>321</v>
      </c>
      <c r="G96" s="8">
        <f t="shared" ref="G96:I96" si="57">SUM(G97:G99)</f>
        <v>0</v>
      </c>
      <c r="H96" s="8">
        <f t="shared" si="57"/>
        <v>0</v>
      </c>
      <c r="I96" s="8">
        <f t="shared" si="57"/>
        <v>0</v>
      </c>
      <c r="J96" s="54" t="s">
        <v>73</v>
      </c>
      <c r="K96" s="50" t="s">
        <v>33</v>
      </c>
    </row>
    <row r="97" spans="1:11" ht="32.25" customHeight="1" x14ac:dyDescent="0.25">
      <c r="A97" s="56"/>
      <c r="B97" s="41" t="s">
        <v>80</v>
      </c>
      <c r="C97" s="50"/>
      <c r="D97" s="6">
        <v>2026</v>
      </c>
      <c r="E97" s="8">
        <f t="shared" ref="E97:E99" si="58">F97+G97+H97+I97</f>
        <v>207</v>
      </c>
      <c r="F97" s="2">
        <v>207</v>
      </c>
      <c r="G97" s="2">
        <v>0</v>
      </c>
      <c r="H97" s="2">
        <v>0</v>
      </c>
      <c r="I97" s="2">
        <v>0</v>
      </c>
      <c r="J97" s="41"/>
      <c r="K97" s="50"/>
    </row>
    <row r="98" spans="1:11" ht="32.25" customHeight="1" x14ac:dyDescent="0.25">
      <c r="A98" s="56"/>
      <c r="B98" s="41"/>
      <c r="C98" s="50"/>
      <c r="D98" s="6">
        <v>2027</v>
      </c>
      <c r="E98" s="8">
        <f t="shared" si="58"/>
        <v>57</v>
      </c>
      <c r="F98" s="2">
        <v>57</v>
      </c>
      <c r="G98" s="2">
        <v>0</v>
      </c>
      <c r="H98" s="2">
        <v>0</v>
      </c>
      <c r="I98" s="2">
        <v>0</v>
      </c>
      <c r="J98" s="41"/>
      <c r="K98" s="50"/>
    </row>
    <row r="99" spans="1:11" ht="32.25" customHeight="1" x14ac:dyDescent="0.25">
      <c r="A99" s="56"/>
      <c r="B99" s="41"/>
      <c r="C99" s="50"/>
      <c r="D99" s="6">
        <v>2028</v>
      </c>
      <c r="E99" s="8">
        <f t="shared" si="58"/>
        <v>57</v>
      </c>
      <c r="F99" s="2">
        <v>57</v>
      </c>
      <c r="G99" s="2">
        <v>0</v>
      </c>
      <c r="H99" s="2">
        <v>0</v>
      </c>
      <c r="I99" s="2">
        <v>0</v>
      </c>
      <c r="J99" s="41"/>
      <c r="K99" s="50"/>
    </row>
    <row r="100" spans="1:11" ht="32.25" customHeight="1" x14ac:dyDescent="0.25">
      <c r="A100" s="56"/>
      <c r="B100" s="42"/>
      <c r="C100" s="50"/>
      <c r="D100" s="3"/>
      <c r="E100" s="4"/>
      <c r="F100" s="4"/>
      <c r="G100" s="4"/>
      <c r="H100" s="4"/>
      <c r="I100" s="5"/>
      <c r="J100" s="42"/>
      <c r="K100" s="50"/>
    </row>
    <row r="101" spans="1:11" ht="32.25" customHeight="1" x14ac:dyDescent="0.25">
      <c r="A101" s="56" t="s">
        <v>40</v>
      </c>
      <c r="B101" s="12" t="s">
        <v>16</v>
      </c>
      <c r="C101" s="50" t="s">
        <v>23</v>
      </c>
      <c r="D101" s="6" t="s">
        <v>3</v>
      </c>
      <c r="E101" s="8">
        <f>F101+G101+H101+I101</f>
        <v>150</v>
      </c>
      <c r="F101" s="8">
        <f>SUM(F102:F104)</f>
        <v>150</v>
      </c>
      <c r="G101" s="8">
        <f t="shared" ref="G101:I101" si="59">SUM(G102:G104)</f>
        <v>0</v>
      </c>
      <c r="H101" s="8">
        <f t="shared" si="59"/>
        <v>0</v>
      </c>
      <c r="I101" s="8">
        <f t="shared" si="59"/>
        <v>0</v>
      </c>
      <c r="J101" s="54" t="s">
        <v>108</v>
      </c>
      <c r="K101" s="50" t="s">
        <v>33</v>
      </c>
    </row>
    <row r="102" spans="1:11" ht="32.25" customHeight="1" x14ac:dyDescent="0.25">
      <c r="A102" s="56"/>
      <c r="B102" s="41" t="s">
        <v>59</v>
      </c>
      <c r="C102" s="50"/>
      <c r="D102" s="6">
        <v>2026</v>
      </c>
      <c r="E102" s="8">
        <f t="shared" ref="E102:E104" si="60">F102+G102+H102+I102</f>
        <v>50</v>
      </c>
      <c r="F102" s="2">
        <v>50</v>
      </c>
      <c r="G102" s="2">
        <v>0</v>
      </c>
      <c r="H102" s="2">
        <v>0</v>
      </c>
      <c r="I102" s="2">
        <v>0</v>
      </c>
      <c r="J102" s="41"/>
      <c r="K102" s="50"/>
    </row>
    <row r="103" spans="1:11" ht="32.25" customHeight="1" x14ac:dyDescent="0.25">
      <c r="A103" s="56"/>
      <c r="B103" s="41"/>
      <c r="C103" s="50"/>
      <c r="D103" s="6">
        <v>2027</v>
      </c>
      <c r="E103" s="8">
        <f t="shared" si="60"/>
        <v>50</v>
      </c>
      <c r="F103" s="2">
        <v>50</v>
      </c>
      <c r="G103" s="2">
        <v>0</v>
      </c>
      <c r="H103" s="2">
        <v>0</v>
      </c>
      <c r="I103" s="2">
        <v>0</v>
      </c>
      <c r="J103" s="41"/>
      <c r="K103" s="50"/>
    </row>
    <row r="104" spans="1:11" ht="32.25" customHeight="1" x14ac:dyDescent="0.25">
      <c r="A104" s="56"/>
      <c r="B104" s="41"/>
      <c r="C104" s="50"/>
      <c r="D104" s="6">
        <v>2028</v>
      </c>
      <c r="E104" s="8">
        <f t="shared" si="60"/>
        <v>50</v>
      </c>
      <c r="F104" s="2">
        <v>50</v>
      </c>
      <c r="G104" s="2">
        <v>0</v>
      </c>
      <c r="H104" s="2">
        <v>0</v>
      </c>
      <c r="I104" s="2">
        <v>0</v>
      </c>
      <c r="J104" s="41"/>
      <c r="K104" s="50"/>
    </row>
    <row r="105" spans="1:11" ht="26.25" customHeight="1" x14ac:dyDescent="0.25">
      <c r="A105" s="56"/>
      <c r="B105" s="42"/>
      <c r="C105" s="50"/>
      <c r="D105" s="3"/>
      <c r="E105" s="4"/>
      <c r="F105" s="4"/>
      <c r="G105" s="4"/>
      <c r="H105" s="4"/>
      <c r="I105" s="5"/>
      <c r="J105" s="42"/>
      <c r="K105" s="50"/>
    </row>
    <row r="106" spans="1:11" ht="32.25" customHeight="1" x14ac:dyDescent="0.25">
      <c r="A106" s="56" t="s">
        <v>98</v>
      </c>
      <c r="B106" s="12" t="s">
        <v>21</v>
      </c>
      <c r="C106" s="50" t="s">
        <v>23</v>
      </c>
      <c r="D106" s="6" t="s">
        <v>3</v>
      </c>
      <c r="E106" s="8">
        <f>F106+G106+H106+I106</f>
        <v>0</v>
      </c>
      <c r="F106" s="8">
        <f>SUM(F107:F109)</f>
        <v>0</v>
      </c>
      <c r="G106" s="8">
        <f t="shared" ref="G106:I106" si="61">SUM(G107:G109)</f>
        <v>0</v>
      </c>
      <c r="H106" s="8">
        <f t="shared" si="61"/>
        <v>0</v>
      </c>
      <c r="I106" s="8">
        <f t="shared" si="61"/>
        <v>0</v>
      </c>
      <c r="J106" s="54" t="s">
        <v>111</v>
      </c>
      <c r="K106" s="50" t="s">
        <v>33</v>
      </c>
    </row>
    <row r="107" spans="1:11" ht="32.25" customHeight="1" x14ac:dyDescent="0.25">
      <c r="A107" s="56"/>
      <c r="B107" s="41" t="s">
        <v>118</v>
      </c>
      <c r="C107" s="50"/>
      <c r="D107" s="6">
        <v>2026</v>
      </c>
      <c r="E107" s="8">
        <f t="shared" ref="E107:E109" si="62">F107+G107+H107+I107</f>
        <v>0</v>
      </c>
      <c r="F107" s="2">
        <v>0</v>
      </c>
      <c r="G107" s="2">
        <v>0</v>
      </c>
      <c r="H107" s="2">
        <v>0</v>
      </c>
      <c r="I107" s="2">
        <v>0</v>
      </c>
      <c r="J107" s="41"/>
      <c r="K107" s="50"/>
    </row>
    <row r="108" spans="1:11" ht="32.25" customHeight="1" x14ac:dyDescent="0.25">
      <c r="A108" s="56"/>
      <c r="B108" s="41"/>
      <c r="C108" s="50"/>
      <c r="D108" s="6">
        <v>2027</v>
      </c>
      <c r="E108" s="8">
        <f t="shared" si="62"/>
        <v>0</v>
      </c>
      <c r="F108" s="2">
        <v>0</v>
      </c>
      <c r="G108" s="2">
        <v>0</v>
      </c>
      <c r="H108" s="2">
        <v>0</v>
      </c>
      <c r="I108" s="2">
        <v>0</v>
      </c>
      <c r="J108" s="41"/>
      <c r="K108" s="50"/>
    </row>
    <row r="109" spans="1:11" ht="32.25" customHeight="1" x14ac:dyDescent="0.25">
      <c r="A109" s="56"/>
      <c r="B109" s="41"/>
      <c r="C109" s="50"/>
      <c r="D109" s="6">
        <v>2028</v>
      </c>
      <c r="E109" s="8">
        <f t="shared" si="62"/>
        <v>0</v>
      </c>
      <c r="F109" s="2">
        <v>0</v>
      </c>
      <c r="G109" s="2">
        <v>0</v>
      </c>
      <c r="H109" s="2">
        <v>0</v>
      </c>
      <c r="I109" s="2">
        <v>0</v>
      </c>
      <c r="J109" s="41"/>
      <c r="K109" s="50"/>
    </row>
    <row r="110" spans="1:11" ht="31.5" customHeight="1" x14ac:dyDescent="0.25">
      <c r="A110" s="56"/>
      <c r="B110" s="42"/>
      <c r="C110" s="50"/>
      <c r="D110" s="3"/>
      <c r="E110" s="4"/>
      <c r="F110" s="4"/>
      <c r="G110" s="4"/>
      <c r="H110" s="4"/>
      <c r="I110" s="5"/>
      <c r="J110" s="42"/>
      <c r="K110" s="50"/>
    </row>
    <row r="111" spans="1:11" ht="32.25" customHeight="1" x14ac:dyDescent="0.25">
      <c r="A111" s="56" t="s">
        <v>49</v>
      </c>
      <c r="B111" s="12" t="s">
        <v>22</v>
      </c>
      <c r="C111" s="50" t="s">
        <v>23</v>
      </c>
      <c r="D111" s="6" t="s">
        <v>3</v>
      </c>
      <c r="E111" s="8">
        <f>F111+G111+H111+I111</f>
        <v>0</v>
      </c>
      <c r="F111" s="8">
        <f>SUM(F112:F114)</f>
        <v>0</v>
      </c>
      <c r="G111" s="8">
        <f t="shared" ref="G111:I111" si="63">SUM(G112:G114)</f>
        <v>0</v>
      </c>
      <c r="H111" s="8">
        <f t="shared" si="63"/>
        <v>0</v>
      </c>
      <c r="I111" s="8">
        <f t="shared" si="63"/>
        <v>0</v>
      </c>
      <c r="J111" s="54" t="s">
        <v>81</v>
      </c>
      <c r="K111" s="50" t="s">
        <v>63</v>
      </c>
    </row>
    <row r="112" spans="1:11" ht="32.25" customHeight="1" x14ac:dyDescent="0.25">
      <c r="A112" s="56"/>
      <c r="B112" s="41" t="s">
        <v>119</v>
      </c>
      <c r="C112" s="50"/>
      <c r="D112" s="6">
        <v>2026</v>
      </c>
      <c r="E112" s="8">
        <f t="shared" ref="E112:E114" si="64">F112+G112+H112+I112</f>
        <v>0</v>
      </c>
      <c r="F112" s="2">
        <v>0</v>
      </c>
      <c r="G112" s="2">
        <v>0</v>
      </c>
      <c r="H112" s="2">
        <v>0</v>
      </c>
      <c r="I112" s="2">
        <v>0</v>
      </c>
      <c r="J112" s="41"/>
      <c r="K112" s="50"/>
    </row>
    <row r="113" spans="1:11" ht="32.25" customHeight="1" x14ac:dyDescent="0.25">
      <c r="A113" s="56"/>
      <c r="B113" s="41"/>
      <c r="C113" s="50"/>
      <c r="D113" s="6">
        <v>2027</v>
      </c>
      <c r="E113" s="8">
        <f t="shared" si="64"/>
        <v>0</v>
      </c>
      <c r="F113" s="2">
        <v>0</v>
      </c>
      <c r="G113" s="2">
        <v>0</v>
      </c>
      <c r="H113" s="2">
        <v>0</v>
      </c>
      <c r="I113" s="2">
        <v>0</v>
      </c>
      <c r="J113" s="41"/>
      <c r="K113" s="50"/>
    </row>
    <row r="114" spans="1:11" ht="32.25" customHeight="1" x14ac:dyDescent="0.25">
      <c r="A114" s="56"/>
      <c r="B114" s="41"/>
      <c r="C114" s="50"/>
      <c r="D114" s="6">
        <v>2028</v>
      </c>
      <c r="E114" s="8">
        <f t="shared" si="64"/>
        <v>0</v>
      </c>
      <c r="F114" s="2">
        <v>0</v>
      </c>
      <c r="G114" s="2">
        <v>0</v>
      </c>
      <c r="H114" s="2">
        <v>0</v>
      </c>
      <c r="I114" s="2">
        <v>0</v>
      </c>
      <c r="J114" s="41"/>
      <c r="K114" s="50"/>
    </row>
    <row r="115" spans="1:11" ht="91.5" customHeight="1" x14ac:dyDescent="0.25">
      <c r="A115" s="56"/>
      <c r="B115" s="42"/>
      <c r="C115" s="50"/>
      <c r="D115" s="3"/>
      <c r="E115" s="4"/>
      <c r="F115" s="4"/>
      <c r="G115" s="4"/>
      <c r="H115" s="4"/>
      <c r="I115" s="5"/>
      <c r="J115" s="42"/>
      <c r="K115" s="50"/>
    </row>
    <row r="116" spans="1:11" ht="30" customHeight="1" x14ac:dyDescent="0.25">
      <c r="A116" s="60" t="s">
        <v>124</v>
      </c>
      <c r="B116" s="12" t="s">
        <v>125</v>
      </c>
      <c r="C116" s="50" t="s">
        <v>23</v>
      </c>
      <c r="D116" s="6" t="s">
        <v>3</v>
      </c>
      <c r="E116" s="8">
        <f>F116+G116+H116+I116</f>
        <v>200</v>
      </c>
      <c r="F116" s="8">
        <f>SUM(F117:F119)</f>
        <v>200</v>
      </c>
      <c r="G116" s="8">
        <f t="shared" ref="G116:I116" si="65">SUM(G117:G119)</f>
        <v>0</v>
      </c>
      <c r="H116" s="8">
        <f t="shared" si="65"/>
        <v>0</v>
      </c>
      <c r="I116" s="8">
        <f t="shared" si="65"/>
        <v>0</v>
      </c>
      <c r="J116" s="18"/>
      <c r="K116" s="50" t="s">
        <v>33</v>
      </c>
    </row>
    <row r="117" spans="1:11" ht="61.15" customHeight="1" x14ac:dyDescent="0.25">
      <c r="A117" s="61"/>
      <c r="B117" s="41" t="s">
        <v>128</v>
      </c>
      <c r="C117" s="50"/>
      <c r="D117" s="6">
        <v>2026</v>
      </c>
      <c r="E117" s="8">
        <f>F117+G117+H117+I117</f>
        <v>200</v>
      </c>
      <c r="F117" s="2">
        <v>200</v>
      </c>
      <c r="G117" s="2">
        <v>0</v>
      </c>
      <c r="H117" s="2">
        <v>0</v>
      </c>
      <c r="I117" s="2">
        <v>0</v>
      </c>
      <c r="J117" s="18"/>
      <c r="K117" s="50"/>
    </row>
    <row r="118" spans="1:11" ht="35.25" customHeight="1" x14ac:dyDescent="0.25">
      <c r="A118" s="61"/>
      <c r="B118" s="41"/>
      <c r="C118" s="50"/>
      <c r="D118" s="6">
        <v>2027</v>
      </c>
      <c r="E118" s="8">
        <f t="shared" ref="E118:E119" si="66">F118+G118+H118+I118</f>
        <v>0</v>
      </c>
      <c r="F118" s="2">
        <v>0</v>
      </c>
      <c r="G118" s="2">
        <v>0</v>
      </c>
      <c r="H118" s="2">
        <v>0</v>
      </c>
      <c r="I118" s="2">
        <v>0</v>
      </c>
      <c r="J118" s="18"/>
      <c r="K118" s="50"/>
    </row>
    <row r="119" spans="1:11" ht="22.5" customHeight="1" x14ac:dyDescent="0.25">
      <c r="A119" s="61"/>
      <c r="B119" s="41"/>
      <c r="C119" s="50"/>
      <c r="D119" s="6">
        <v>2028</v>
      </c>
      <c r="E119" s="8">
        <f t="shared" si="66"/>
        <v>0</v>
      </c>
      <c r="F119" s="2">
        <v>0</v>
      </c>
      <c r="G119" s="2">
        <v>0</v>
      </c>
      <c r="H119" s="2">
        <v>0</v>
      </c>
      <c r="I119" s="2">
        <v>0</v>
      </c>
      <c r="J119" s="18"/>
      <c r="K119" s="50"/>
    </row>
    <row r="120" spans="1:11" ht="33.75" customHeight="1" x14ac:dyDescent="0.25">
      <c r="A120" s="62"/>
      <c r="B120" s="42"/>
      <c r="C120" s="50"/>
      <c r="D120" s="16"/>
      <c r="E120" s="17"/>
      <c r="F120" s="17"/>
      <c r="G120" s="17"/>
      <c r="H120" s="17"/>
      <c r="I120" s="17"/>
      <c r="J120" s="18"/>
      <c r="K120" s="50"/>
    </row>
    <row r="121" spans="1:11" ht="32.25" customHeight="1" x14ac:dyDescent="0.25">
      <c r="A121" s="56" t="s">
        <v>46</v>
      </c>
      <c r="B121" s="12" t="s">
        <v>9</v>
      </c>
      <c r="C121" s="50" t="s">
        <v>23</v>
      </c>
      <c r="D121" s="6" t="s">
        <v>3</v>
      </c>
      <c r="E121" s="8">
        <f>F121+G121+H121+I121</f>
        <v>322456.01700000005</v>
      </c>
      <c r="F121" s="8">
        <f>SUM(F122:F124)</f>
        <v>296013.60200000001</v>
      </c>
      <c r="G121" s="8">
        <f t="shared" ref="G121:I121" si="67">SUM(G122:G124)</f>
        <v>4881.2149999999983</v>
      </c>
      <c r="H121" s="8">
        <f t="shared" si="67"/>
        <v>21561.200000000001</v>
      </c>
      <c r="I121" s="8">
        <f t="shared" si="67"/>
        <v>0</v>
      </c>
      <c r="J121" s="67" t="s">
        <v>2</v>
      </c>
      <c r="K121" s="50" t="s">
        <v>47</v>
      </c>
    </row>
    <row r="122" spans="1:11" ht="32.25" customHeight="1" x14ac:dyDescent="0.25">
      <c r="A122" s="56"/>
      <c r="B122" s="96" t="s">
        <v>45</v>
      </c>
      <c r="C122" s="50"/>
      <c r="D122" s="6">
        <v>2026</v>
      </c>
      <c r="E122" s="8">
        <f t="shared" ref="E122:E124" si="68">F122+G122+H122+I122</f>
        <v>98356.716</v>
      </c>
      <c r="F122" s="2">
        <f>F127+F157+F167</f>
        <v>97518.225999999995</v>
      </c>
      <c r="G122" s="2">
        <f t="shared" ref="F122:I124" si="69">G127+G157+G167</f>
        <v>838.49</v>
      </c>
      <c r="H122" s="2">
        <f t="shared" si="69"/>
        <v>0</v>
      </c>
      <c r="I122" s="2">
        <f t="shared" si="69"/>
        <v>0</v>
      </c>
      <c r="J122" s="68"/>
      <c r="K122" s="50"/>
    </row>
    <row r="123" spans="1:11" ht="32.25" customHeight="1" x14ac:dyDescent="0.25">
      <c r="A123" s="56"/>
      <c r="B123" s="96"/>
      <c r="C123" s="50"/>
      <c r="D123" s="6">
        <v>2027</v>
      </c>
      <c r="E123" s="8">
        <f t="shared" si="68"/>
        <v>111122.68800000001</v>
      </c>
      <c r="F123" s="2">
        <f t="shared" si="69"/>
        <v>99247.688000000009</v>
      </c>
      <c r="G123" s="2">
        <f t="shared" si="69"/>
        <v>1875</v>
      </c>
      <c r="H123" s="2">
        <f t="shared" si="69"/>
        <v>10000</v>
      </c>
      <c r="I123" s="2">
        <f t="shared" si="69"/>
        <v>0</v>
      </c>
      <c r="J123" s="68"/>
      <c r="K123" s="50"/>
    </row>
    <row r="124" spans="1:11" ht="32.25" customHeight="1" x14ac:dyDescent="0.25">
      <c r="A124" s="56"/>
      <c r="B124" s="96"/>
      <c r="C124" s="50"/>
      <c r="D124" s="6">
        <v>2028</v>
      </c>
      <c r="E124" s="8">
        <f t="shared" si="68"/>
        <v>112976.613</v>
      </c>
      <c r="F124" s="2">
        <f t="shared" si="69"/>
        <v>99247.688000000009</v>
      </c>
      <c r="G124" s="2">
        <f t="shared" si="69"/>
        <v>2167.7249999999985</v>
      </c>
      <c r="H124" s="2">
        <f t="shared" si="69"/>
        <v>11561.2</v>
      </c>
      <c r="I124" s="2">
        <f t="shared" si="69"/>
        <v>0</v>
      </c>
      <c r="J124" s="68"/>
      <c r="K124" s="50"/>
    </row>
    <row r="125" spans="1:11" ht="32.25" customHeight="1" x14ac:dyDescent="0.25">
      <c r="A125" s="56"/>
      <c r="B125" s="97"/>
      <c r="C125" s="50"/>
      <c r="D125" s="3"/>
      <c r="E125" s="4"/>
      <c r="F125" s="4"/>
      <c r="G125" s="4"/>
      <c r="H125" s="4"/>
      <c r="I125" s="5"/>
      <c r="J125" s="69"/>
      <c r="K125" s="50"/>
    </row>
    <row r="126" spans="1:11" ht="23.25" customHeight="1" x14ac:dyDescent="0.25">
      <c r="A126" s="85" t="s">
        <v>48</v>
      </c>
      <c r="B126" s="10" t="s">
        <v>17</v>
      </c>
      <c r="C126" s="63" t="s">
        <v>23</v>
      </c>
      <c r="D126" s="11" t="s">
        <v>3</v>
      </c>
      <c r="E126" s="8">
        <f>F126+G126+H126+I126</f>
        <v>295294.51699999999</v>
      </c>
      <c r="F126" s="8">
        <f>SUM(F127:F129)</f>
        <v>294456.027</v>
      </c>
      <c r="G126" s="8">
        <f t="shared" ref="G126:I126" si="70">SUM(G127:G129)</f>
        <v>838.49</v>
      </c>
      <c r="H126" s="8">
        <f t="shared" si="70"/>
        <v>0</v>
      </c>
      <c r="I126" s="8">
        <f t="shared" si="70"/>
        <v>0</v>
      </c>
      <c r="J126" s="93" t="s">
        <v>107</v>
      </c>
      <c r="K126" s="63" t="s">
        <v>30</v>
      </c>
    </row>
    <row r="127" spans="1:11" ht="21.75" customHeight="1" x14ac:dyDescent="0.25">
      <c r="A127" s="85"/>
      <c r="B127" s="65" t="s">
        <v>51</v>
      </c>
      <c r="C127" s="63"/>
      <c r="D127" s="11">
        <v>2026</v>
      </c>
      <c r="E127" s="8">
        <f t="shared" ref="E127:E129" si="71">F127+G127+H127+I127</f>
        <v>98146.716</v>
      </c>
      <c r="F127" s="2">
        <f>F132+F137+F142+F147+F152</f>
        <v>97308.225999999995</v>
      </c>
      <c r="G127" s="2">
        <f t="shared" ref="G127:I127" si="72">G132+G137+G142+G147+G152</f>
        <v>838.49</v>
      </c>
      <c r="H127" s="2">
        <f t="shared" si="72"/>
        <v>0</v>
      </c>
      <c r="I127" s="2">
        <f t="shared" si="72"/>
        <v>0</v>
      </c>
      <c r="J127" s="94"/>
      <c r="K127" s="63"/>
    </row>
    <row r="128" spans="1:11" ht="15.75" x14ac:dyDescent="0.25">
      <c r="A128" s="85"/>
      <c r="B128" s="65"/>
      <c r="C128" s="63"/>
      <c r="D128" s="11">
        <v>2027</v>
      </c>
      <c r="E128" s="8">
        <f t="shared" si="71"/>
        <v>98622.688000000009</v>
      </c>
      <c r="F128" s="2">
        <f t="shared" ref="F128:I129" si="73">F133+F138+F143+F148+F153</f>
        <v>98622.688000000009</v>
      </c>
      <c r="G128" s="2">
        <f t="shared" si="73"/>
        <v>0</v>
      </c>
      <c r="H128" s="2">
        <f t="shared" si="73"/>
        <v>0</v>
      </c>
      <c r="I128" s="2">
        <f t="shared" si="73"/>
        <v>0</v>
      </c>
      <c r="J128" s="94"/>
      <c r="K128" s="63"/>
    </row>
    <row r="129" spans="1:11" ht="20.25" customHeight="1" x14ac:dyDescent="0.25">
      <c r="A129" s="85"/>
      <c r="B129" s="65"/>
      <c r="C129" s="63"/>
      <c r="D129" s="11">
        <v>2028</v>
      </c>
      <c r="E129" s="8">
        <f t="shared" si="71"/>
        <v>98525.113000000012</v>
      </c>
      <c r="F129" s="2">
        <f t="shared" si="73"/>
        <v>98525.113000000012</v>
      </c>
      <c r="G129" s="2">
        <f t="shared" si="73"/>
        <v>0</v>
      </c>
      <c r="H129" s="2">
        <f t="shared" si="73"/>
        <v>0</v>
      </c>
      <c r="I129" s="2">
        <f t="shared" si="73"/>
        <v>0</v>
      </c>
      <c r="J129" s="94"/>
      <c r="K129" s="63"/>
    </row>
    <row r="130" spans="1:11" ht="31.9" customHeight="1" x14ac:dyDescent="0.25">
      <c r="A130" s="85"/>
      <c r="B130" s="66"/>
      <c r="C130" s="63"/>
      <c r="D130" s="28"/>
      <c r="E130" s="7"/>
      <c r="F130" s="7"/>
      <c r="G130" s="7"/>
      <c r="H130" s="7"/>
      <c r="I130" s="29"/>
      <c r="J130" s="95"/>
      <c r="K130" s="63"/>
    </row>
    <row r="131" spans="1:11" ht="32.25" customHeight="1" x14ac:dyDescent="0.25">
      <c r="A131" s="56" t="s">
        <v>53</v>
      </c>
      <c r="B131" s="12" t="s">
        <v>16</v>
      </c>
      <c r="C131" s="50" t="s">
        <v>23</v>
      </c>
      <c r="D131" s="6" t="s">
        <v>3</v>
      </c>
      <c r="E131" s="8">
        <f>F131+G131+H131+I131</f>
        <v>273542.49800000002</v>
      </c>
      <c r="F131" s="8">
        <f>SUM(F132:F134)</f>
        <v>272704.00800000003</v>
      </c>
      <c r="G131" s="8">
        <f t="shared" ref="G131:I131" si="74">SUM(G132:G134)</f>
        <v>838.49</v>
      </c>
      <c r="H131" s="8">
        <f t="shared" si="74"/>
        <v>0</v>
      </c>
      <c r="I131" s="8">
        <f t="shared" si="74"/>
        <v>0</v>
      </c>
      <c r="J131" s="54" t="s">
        <v>74</v>
      </c>
      <c r="K131" s="50" t="s">
        <v>52</v>
      </c>
    </row>
    <row r="132" spans="1:11" ht="32.25" customHeight="1" x14ac:dyDescent="0.25">
      <c r="A132" s="56"/>
      <c r="B132" s="41" t="s">
        <v>92</v>
      </c>
      <c r="C132" s="50"/>
      <c r="D132" s="6">
        <v>2026</v>
      </c>
      <c r="E132" s="8">
        <f t="shared" ref="E132:E134" si="75">F132+G132+H132+I132</f>
        <v>88899.906000000003</v>
      </c>
      <c r="F132" s="2">
        <f>88028.226+33.19</f>
        <v>88061.415999999997</v>
      </c>
      <c r="G132" s="2">
        <v>838.49</v>
      </c>
      <c r="H132" s="2">
        <v>0</v>
      </c>
      <c r="I132" s="2">
        <v>0</v>
      </c>
      <c r="J132" s="41"/>
      <c r="K132" s="50"/>
    </row>
    <row r="133" spans="1:11" ht="32.25" customHeight="1" x14ac:dyDescent="0.25">
      <c r="A133" s="56"/>
      <c r="B133" s="41"/>
      <c r="C133" s="50"/>
      <c r="D133" s="6">
        <v>2027</v>
      </c>
      <c r="E133" s="8">
        <f t="shared" si="75"/>
        <v>92321.296000000002</v>
      </c>
      <c r="F133" s="2">
        <v>92321.296000000002</v>
      </c>
      <c r="G133" s="2">
        <v>0</v>
      </c>
      <c r="H133" s="2">
        <v>0</v>
      </c>
      <c r="I133" s="2">
        <v>0</v>
      </c>
      <c r="J133" s="41"/>
      <c r="K133" s="50"/>
    </row>
    <row r="134" spans="1:11" ht="32.25" customHeight="1" x14ac:dyDescent="0.25">
      <c r="A134" s="56"/>
      <c r="B134" s="41"/>
      <c r="C134" s="50"/>
      <c r="D134" s="6">
        <v>2028</v>
      </c>
      <c r="E134" s="8">
        <f t="shared" si="75"/>
        <v>92321.296000000002</v>
      </c>
      <c r="F134" s="2">
        <v>92321.296000000002</v>
      </c>
      <c r="G134" s="2">
        <v>0</v>
      </c>
      <c r="H134" s="2">
        <v>0</v>
      </c>
      <c r="I134" s="2">
        <v>0</v>
      </c>
      <c r="J134" s="41"/>
      <c r="K134" s="50"/>
    </row>
    <row r="135" spans="1:11" ht="32.25" customHeight="1" x14ac:dyDescent="0.25">
      <c r="A135" s="56"/>
      <c r="B135" s="42"/>
      <c r="C135" s="50"/>
      <c r="D135" s="3"/>
      <c r="E135" s="4"/>
      <c r="F135" s="4"/>
      <c r="G135" s="4"/>
      <c r="H135" s="4"/>
      <c r="I135" s="5"/>
      <c r="J135" s="42"/>
      <c r="K135" s="50"/>
    </row>
    <row r="136" spans="1:11" ht="32.25" customHeight="1" x14ac:dyDescent="0.25">
      <c r="A136" s="60" t="s">
        <v>54</v>
      </c>
      <c r="B136" s="12" t="s">
        <v>16</v>
      </c>
      <c r="C136" s="50" t="s">
        <v>23</v>
      </c>
      <c r="D136" s="6" t="s">
        <v>3</v>
      </c>
      <c r="E136" s="8">
        <f>F136+G136+H136+I136</f>
        <v>4448.75</v>
      </c>
      <c r="F136" s="8">
        <f>SUM(F137:F139)</f>
        <v>4448.75</v>
      </c>
      <c r="G136" s="8">
        <f t="shared" ref="G136:I136" si="76">SUM(G137:G139)</f>
        <v>0</v>
      </c>
      <c r="H136" s="8">
        <f t="shared" si="76"/>
        <v>0</v>
      </c>
      <c r="I136" s="8">
        <f t="shared" si="76"/>
        <v>0</v>
      </c>
      <c r="J136" s="54" t="s">
        <v>94</v>
      </c>
      <c r="K136" s="50" t="s">
        <v>52</v>
      </c>
    </row>
    <row r="137" spans="1:11" ht="32.25" customHeight="1" x14ac:dyDescent="0.25">
      <c r="A137" s="61"/>
      <c r="B137" s="41" t="s">
        <v>93</v>
      </c>
      <c r="C137" s="50"/>
      <c r="D137" s="6">
        <v>2026</v>
      </c>
      <c r="E137" s="8">
        <f t="shared" ref="E137:E139" si="77">F137+G137+H137+I137</f>
        <v>1251.27</v>
      </c>
      <c r="F137" s="2">
        <f>1598.74-203.47-144</f>
        <v>1251.27</v>
      </c>
      <c r="G137" s="2">
        <v>0</v>
      </c>
      <c r="H137" s="2">
        <v>0</v>
      </c>
      <c r="I137" s="2">
        <v>0</v>
      </c>
      <c r="J137" s="41"/>
      <c r="K137" s="50"/>
    </row>
    <row r="138" spans="1:11" ht="32.25" customHeight="1" x14ac:dyDescent="0.25">
      <c r="A138" s="61"/>
      <c r="B138" s="41"/>
      <c r="C138" s="50"/>
      <c r="D138" s="6">
        <v>2027</v>
      </c>
      <c r="E138" s="8">
        <f t="shared" si="77"/>
        <v>1598.74</v>
      </c>
      <c r="F138" s="2">
        <v>1598.74</v>
      </c>
      <c r="G138" s="2">
        <v>0</v>
      </c>
      <c r="H138" s="2">
        <v>0</v>
      </c>
      <c r="I138" s="2">
        <v>0</v>
      </c>
      <c r="J138" s="41"/>
      <c r="K138" s="50"/>
    </row>
    <row r="139" spans="1:11" ht="32.25" customHeight="1" x14ac:dyDescent="0.25">
      <c r="A139" s="61"/>
      <c r="B139" s="41"/>
      <c r="C139" s="50"/>
      <c r="D139" s="6">
        <v>2028</v>
      </c>
      <c r="E139" s="8">
        <f t="shared" si="77"/>
        <v>1598.74</v>
      </c>
      <c r="F139" s="2">
        <v>1598.74</v>
      </c>
      <c r="G139" s="2">
        <v>0</v>
      </c>
      <c r="H139" s="2">
        <v>0</v>
      </c>
      <c r="I139" s="2">
        <v>0</v>
      </c>
      <c r="J139" s="41"/>
      <c r="K139" s="50"/>
    </row>
    <row r="140" spans="1:11" ht="32.25" customHeight="1" x14ac:dyDescent="0.25">
      <c r="A140" s="62"/>
      <c r="B140" s="42"/>
      <c r="C140" s="50"/>
      <c r="D140" s="3"/>
      <c r="E140" s="4"/>
      <c r="F140" s="4"/>
      <c r="G140" s="4"/>
      <c r="H140" s="4"/>
      <c r="I140" s="5"/>
      <c r="J140" s="42"/>
      <c r="K140" s="50"/>
    </row>
    <row r="141" spans="1:11" ht="32.25" customHeight="1" x14ac:dyDescent="0.25">
      <c r="A141" s="60" t="s">
        <v>55</v>
      </c>
      <c r="B141" s="12" t="s">
        <v>16</v>
      </c>
      <c r="C141" s="50" t="s">
        <v>23</v>
      </c>
      <c r="D141" s="6" t="s">
        <v>3</v>
      </c>
      <c r="E141" s="8">
        <f>F141+G141+H141+I141</f>
        <v>15258.843999999999</v>
      </c>
      <c r="F141" s="8">
        <f>SUM(F142:F144)</f>
        <v>15258.843999999999</v>
      </c>
      <c r="G141" s="8">
        <f t="shared" ref="G141:I141" si="78">SUM(G142:G144)</f>
        <v>0</v>
      </c>
      <c r="H141" s="8">
        <f t="shared" si="78"/>
        <v>0</v>
      </c>
      <c r="I141" s="8">
        <f t="shared" si="78"/>
        <v>0</v>
      </c>
      <c r="J141" s="54" t="s">
        <v>95</v>
      </c>
      <c r="K141" s="50" t="s">
        <v>52</v>
      </c>
    </row>
    <row r="142" spans="1:11" ht="32.25" customHeight="1" x14ac:dyDescent="0.25">
      <c r="A142" s="61"/>
      <c r="B142" s="41" t="s">
        <v>112</v>
      </c>
      <c r="C142" s="50"/>
      <c r="D142" s="6">
        <v>2026</v>
      </c>
      <c r="E142" s="8">
        <f t="shared" ref="E142:E144" si="79">F142+G142+H142+I142</f>
        <v>7281.54</v>
      </c>
      <c r="F142" s="2">
        <v>7281.54</v>
      </c>
      <c r="G142" s="2">
        <v>0</v>
      </c>
      <c r="H142" s="2">
        <v>0</v>
      </c>
      <c r="I142" s="2">
        <v>0</v>
      </c>
      <c r="J142" s="41"/>
      <c r="K142" s="50"/>
    </row>
    <row r="143" spans="1:11" ht="32.25" customHeight="1" x14ac:dyDescent="0.25">
      <c r="A143" s="61"/>
      <c r="B143" s="41"/>
      <c r="C143" s="50"/>
      <c r="D143" s="6">
        <v>2027</v>
      </c>
      <c r="E143" s="8">
        <f t="shared" si="79"/>
        <v>3988.652</v>
      </c>
      <c r="F143" s="2">
        <v>3988.652</v>
      </c>
      <c r="G143" s="2">
        <v>0</v>
      </c>
      <c r="H143" s="2">
        <v>0</v>
      </c>
      <c r="I143" s="2">
        <v>0</v>
      </c>
      <c r="J143" s="41"/>
      <c r="K143" s="50"/>
    </row>
    <row r="144" spans="1:11" ht="32.25" customHeight="1" x14ac:dyDescent="0.25">
      <c r="A144" s="61"/>
      <c r="B144" s="41"/>
      <c r="C144" s="50"/>
      <c r="D144" s="6">
        <v>2028</v>
      </c>
      <c r="E144" s="8">
        <f t="shared" si="79"/>
        <v>3988.652</v>
      </c>
      <c r="F144" s="2">
        <v>3988.652</v>
      </c>
      <c r="G144" s="2">
        <v>0</v>
      </c>
      <c r="H144" s="2">
        <v>0</v>
      </c>
      <c r="I144" s="2">
        <v>0</v>
      </c>
      <c r="J144" s="41"/>
      <c r="K144" s="50"/>
    </row>
    <row r="145" spans="1:11" ht="31.9" customHeight="1" x14ac:dyDescent="0.25">
      <c r="A145" s="62"/>
      <c r="B145" s="42"/>
      <c r="C145" s="50"/>
      <c r="D145" s="3"/>
      <c r="E145" s="4"/>
      <c r="F145" s="4"/>
      <c r="G145" s="4"/>
      <c r="H145" s="4"/>
      <c r="I145" s="5"/>
      <c r="J145" s="42"/>
      <c r="K145" s="50"/>
    </row>
    <row r="146" spans="1:11" ht="32.25" customHeight="1" x14ac:dyDescent="0.25">
      <c r="A146" s="60" t="s">
        <v>56</v>
      </c>
      <c r="B146" s="12" t="s">
        <v>16</v>
      </c>
      <c r="C146" s="50" t="s">
        <v>23</v>
      </c>
      <c r="D146" s="6" t="s">
        <v>3</v>
      </c>
      <c r="E146" s="8">
        <f>F146+G146+H146+I146</f>
        <v>27</v>
      </c>
      <c r="F146" s="8">
        <f>SUM(F147:F149)</f>
        <v>27</v>
      </c>
      <c r="G146" s="8">
        <f t="shared" ref="G146:I146" si="80">SUM(G147:G149)</f>
        <v>0</v>
      </c>
      <c r="H146" s="8">
        <f t="shared" si="80"/>
        <v>0</v>
      </c>
      <c r="I146" s="8">
        <f t="shared" si="80"/>
        <v>0</v>
      </c>
      <c r="J146" s="54" t="s">
        <v>95</v>
      </c>
      <c r="K146" s="50" t="s">
        <v>52</v>
      </c>
    </row>
    <row r="147" spans="1:11" ht="32.25" customHeight="1" x14ac:dyDescent="0.25">
      <c r="A147" s="61"/>
      <c r="B147" s="41" t="s">
        <v>120</v>
      </c>
      <c r="C147" s="50"/>
      <c r="D147" s="6">
        <v>2026</v>
      </c>
      <c r="E147" s="8">
        <f t="shared" ref="E147:E149" si="81">F147+G147+H147+I147</f>
        <v>9</v>
      </c>
      <c r="F147" s="2">
        <v>9</v>
      </c>
      <c r="G147" s="2">
        <v>0</v>
      </c>
      <c r="H147" s="2">
        <v>0</v>
      </c>
      <c r="I147" s="2">
        <v>0</v>
      </c>
      <c r="J147" s="41"/>
      <c r="K147" s="50"/>
    </row>
    <row r="148" spans="1:11" ht="32.25" customHeight="1" x14ac:dyDescent="0.25">
      <c r="A148" s="61"/>
      <c r="B148" s="41"/>
      <c r="C148" s="50"/>
      <c r="D148" s="6">
        <v>2027</v>
      </c>
      <c r="E148" s="8">
        <f t="shared" si="81"/>
        <v>9</v>
      </c>
      <c r="F148" s="2">
        <v>9</v>
      </c>
      <c r="G148" s="2">
        <v>0</v>
      </c>
      <c r="H148" s="2">
        <v>0</v>
      </c>
      <c r="I148" s="2">
        <v>0</v>
      </c>
      <c r="J148" s="41"/>
      <c r="K148" s="50"/>
    </row>
    <row r="149" spans="1:11" ht="32.25" customHeight="1" x14ac:dyDescent="0.25">
      <c r="A149" s="61"/>
      <c r="B149" s="41"/>
      <c r="C149" s="50"/>
      <c r="D149" s="6">
        <v>2028</v>
      </c>
      <c r="E149" s="8">
        <f t="shared" si="81"/>
        <v>9</v>
      </c>
      <c r="F149" s="2">
        <v>9</v>
      </c>
      <c r="G149" s="2">
        <v>0</v>
      </c>
      <c r="H149" s="2">
        <v>0</v>
      </c>
      <c r="I149" s="2">
        <v>0</v>
      </c>
      <c r="J149" s="41"/>
      <c r="K149" s="50"/>
    </row>
    <row r="150" spans="1:11" ht="32.25" customHeight="1" x14ac:dyDescent="0.25">
      <c r="A150" s="62"/>
      <c r="B150" s="42"/>
      <c r="C150" s="50"/>
      <c r="D150" s="3"/>
      <c r="E150" s="4"/>
      <c r="F150" s="4"/>
      <c r="G150" s="4"/>
      <c r="H150" s="4"/>
      <c r="I150" s="5"/>
      <c r="J150" s="42"/>
      <c r="K150" s="50"/>
    </row>
    <row r="151" spans="1:11" ht="32.25" customHeight="1" x14ac:dyDescent="0.25">
      <c r="A151" s="60" t="s">
        <v>57</v>
      </c>
      <c r="B151" s="12" t="s">
        <v>16</v>
      </c>
      <c r="C151" s="50" t="s">
        <v>23</v>
      </c>
      <c r="D151" s="13" t="s">
        <v>3</v>
      </c>
      <c r="E151" s="8">
        <f>F151+G151+H151+I151</f>
        <v>2017.425</v>
      </c>
      <c r="F151" s="8">
        <f>SUM(F152:F154)</f>
        <v>2017.425</v>
      </c>
      <c r="G151" s="8">
        <f t="shared" ref="G151:I151" si="82">SUM(G152:G154)</f>
        <v>0</v>
      </c>
      <c r="H151" s="8">
        <f t="shared" si="82"/>
        <v>0</v>
      </c>
      <c r="I151" s="8">
        <f t="shared" si="82"/>
        <v>0</v>
      </c>
      <c r="J151" s="54" t="s">
        <v>82</v>
      </c>
      <c r="K151" s="50" t="s">
        <v>52</v>
      </c>
    </row>
    <row r="152" spans="1:11" ht="32.25" customHeight="1" x14ac:dyDescent="0.25">
      <c r="A152" s="61"/>
      <c r="B152" s="41" t="s">
        <v>59</v>
      </c>
      <c r="C152" s="50"/>
      <c r="D152" s="13">
        <v>2026</v>
      </c>
      <c r="E152" s="8">
        <f t="shared" ref="E152:E154" si="83">F152+G152+H152+I152</f>
        <v>705</v>
      </c>
      <c r="F152" s="2">
        <v>705</v>
      </c>
      <c r="G152" s="2">
        <v>0</v>
      </c>
      <c r="H152" s="2">
        <v>0</v>
      </c>
      <c r="I152" s="14">
        <v>0</v>
      </c>
      <c r="J152" s="41"/>
      <c r="K152" s="50"/>
    </row>
    <row r="153" spans="1:11" ht="32.25" customHeight="1" x14ac:dyDescent="0.25">
      <c r="A153" s="61"/>
      <c r="B153" s="41"/>
      <c r="C153" s="50"/>
      <c r="D153" s="13">
        <v>2027</v>
      </c>
      <c r="E153" s="8">
        <f t="shared" si="83"/>
        <v>705</v>
      </c>
      <c r="F153" s="2">
        <v>705</v>
      </c>
      <c r="G153" s="2">
        <v>0</v>
      </c>
      <c r="H153" s="2">
        <v>0</v>
      </c>
      <c r="I153" s="14">
        <v>0</v>
      </c>
      <c r="J153" s="41"/>
      <c r="K153" s="50"/>
    </row>
    <row r="154" spans="1:11" ht="32.25" customHeight="1" x14ac:dyDescent="0.25">
      <c r="A154" s="61"/>
      <c r="B154" s="41"/>
      <c r="C154" s="50"/>
      <c r="D154" s="13">
        <v>2028</v>
      </c>
      <c r="E154" s="8">
        <f t="shared" si="83"/>
        <v>607.42499999999995</v>
      </c>
      <c r="F154" s="2">
        <v>607.42499999999995</v>
      </c>
      <c r="G154" s="2">
        <v>0</v>
      </c>
      <c r="H154" s="2">
        <v>0</v>
      </c>
      <c r="I154" s="14">
        <v>0</v>
      </c>
      <c r="J154" s="41"/>
      <c r="K154" s="50"/>
    </row>
    <row r="155" spans="1:11" ht="32.25" customHeight="1" x14ac:dyDescent="0.25">
      <c r="A155" s="62"/>
      <c r="B155" s="42"/>
      <c r="C155" s="50"/>
      <c r="D155" s="3"/>
      <c r="E155" s="4"/>
      <c r="F155" s="4"/>
      <c r="G155" s="4"/>
      <c r="H155" s="4"/>
      <c r="I155" s="5"/>
      <c r="J155" s="42"/>
      <c r="K155" s="50"/>
    </row>
    <row r="156" spans="1:11" ht="32.25" customHeight="1" x14ac:dyDescent="0.25">
      <c r="A156" s="60" t="s">
        <v>58</v>
      </c>
      <c r="B156" s="12" t="s">
        <v>18</v>
      </c>
      <c r="C156" s="50" t="s">
        <v>23</v>
      </c>
      <c r="D156" s="13" t="s">
        <v>3</v>
      </c>
      <c r="E156" s="8">
        <f>F156+G156+H156+I156</f>
        <v>26951.5</v>
      </c>
      <c r="F156" s="8">
        <f>SUM(F157:F159)</f>
        <v>1347.575</v>
      </c>
      <c r="G156" s="8">
        <f t="shared" ref="G156:I156" si="84">SUM(G157:G159)</f>
        <v>4042.7249999999985</v>
      </c>
      <c r="H156" s="8">
        <f t="shared" si="84"/>
        <v>21561.200000000001</v>
      </c>
      <c r="I156" s="8">
        <f t="shared" si="84"/>
        <v>0</v>
      </c>
      <c r="J156" s="54" t="s">
        <v>75</v>
      </c>
      <c r="K156" s="50" t="s">
        <v>52</v>
      </c>
    </row>
    <row r="157" spans="1:11" ht="32.25" customHeight="1" x14ac:dyDescent="0.25">
      <c r="A157" s="61"/>
      <c r="B157" s="70" t="s">
        <v>121</v>
      </c>
      <c r="C157" s="50"/>
      <c r="D157" s="13">
        <v>2026</v>
      </c>
      <c r="E157" s="8">
        <f t="shared" ref="E157:E159" si="85">F157+G157+H157+I157</f>
        <v>0</v>
      </c>
      <c r="F157" s="2">
        <v>0</v>
      </c>
      <c r="G157" s="2">
        <v>0</v>
      </c>
      <c r="H157" s="2">
        <v>0</v>
      </c>
      <c r="I157" s="14">
        <v>0</v>
      </c>
      <c r="J157" s="41"/>
      <c r="K157" s="50"/>
    </row>
    <row r="158" spans="1:11" ht="32.25" customHeight="1" x14ac:dyDescent="0.25">
      <c r="A158" s="61"/>
      <c r="B158" s="70"/>
      <c r="C158" s="50"/>
      <c r="D158" s="13">
        <v>2027</v>
      </c>
      <c r="E158" s="8">
        <f t="shared" si="85"/>
        <v>12500</v>
      </c>
      <c r="F158" s="2">
        <v>625</v>
      </c>
      <c r="G158" s="2">
        <v>1875</v>
      </c>
      <c r="H158" s="2">
        <v>10000</v>
      </c>
      <c r="I158" s="14">
        <v>0</v>
      </c>
      <c r="J158" s="41"/>
      <c r="K158" s="50"/>
    </row>
    <row r="159" spans="1:11" ht="32.25" customHeight="1" x14ac:dyDescent="0.25">
      <c r="A159" s="61"/>
      <c r="B159" s="70"/>
      <c r="C159" s="50"/>
      <c r="D159" s="13">
        <v>2028</v>
      </c>
      <c r="E159" s="8">
        <f t="shared" si="85"/>
        <v>14451.5</v>
      </c>
      <c r="F159" s="2">
        <v>722.57500000000005</v>
      </c>
      <c r="G159" s="2">
        <f>13728.925-H159</f>
        <v>2167.7249999999985</v>
      </c>
      <c r="H159" s="2">
        <v>11561.2</v>
      </c>
      <c r="I159" s="14">
        <v>0</v>
      </c>
      <c r="J159" s="41"/>
      <c r="K159" s="50"/>
    </row>
    <row r="160" spans="1:11" ht="32.25" customHeight="1" x14ac:dyDescent="0.25">
      <c r="A160" s="62"/>
      <c r="B160" s="70"/>
      <c r="C160" s="50"/>
      <c r="D160" s="3"/>
      <c r="E160" s="4"/>
      <c r="F160" s="4"/>
      <c r="G160" s="4"/>
      <c r="H160" s="4"/>
      <c r="I160" s="5"/>
      <c r="J160" s="42"/>
      <c r="K160" s="50"/>
    </row>
    <row r="161" spans="1:11" ht="32.25" customHeight="1" x14ac:dyDescent="0.25">
      <c r="A161" s="57" t="s">
        <v>65</v>
      </c>
      <c r="B161" s="37" t="s">
        <v>16</v>
      </c>
      <c r="C161" s="43" t="s">
        <v>23</v>
      </c>
      <c r="D161" s="13" t="s">
        <v>3</v>
      </c>
      <c r="E161" s="8">
        <f>F161+G161+H161+I161</f>
        <v>0</v>
      </c>
      <c r="F161" s="8">
        <f>SUM(F162:F164)</f>
        <v>0</v>
      </c>
      <c r="G161" s="8">
        <f t="shared" ref="G161:I161" si="86">SUM(G162:G164)</f>
        <v>0</v>
      </c>
      <c r="H161" s="8">
        <f t="shared" si="86"/>
        <v>0</v>
      </c>
      <c r="I161" s="8">
        <f t="shared" si="86"/>
        <v>0</v>
      </c>
      <c r="J161" s="54" t="s">
        <v>76</v>
      </c>
      <c r="K161" s="50" t="s">
        <v>52</v>
      </c>
    </row>
    <row r="162" spans="1:11" ht="32.25" customHeight="1" x14ac:dyDescent="0.25">
      <c r="A162" s="58"/>
      <c r="B162" s="41" t="s">
        <v>66</v>
      </c>
      <c r="C162" s="43"/>
      <c r="D162" s="13">
        <v>2026</v>
      </c>
      <c r="E162" s="8">
        <f t="shared" ref="E162:E164" si="87">F162+G162+H162+I162</f>
        <v>0</v>
      </c>
      <c r="F162" s="2">
        <v>0</v>
      </c>
      <c r="G162" s="2">
        <v>0</v>
      </c>
      <c r="H162" s="2">
        <v>0</v>
      </c>
      <c r="I162" s="14">
        <v>0</v>
      </c>
      <c r="J162" s="41"/>
      <c r="K162" s="50"/>
    </row>
    <row r="163" spans="1:11" ht="32.25" customHeight="1" x14ac:dyDescent="0.25">
      <c r="A163" s="58"/>
      <c r="B163" s="41"/>
      <c r="C163" s="43"/>
      <c r="D163" s="13">
        <v>2027</v>
      </c>
      <c r="E163" s="8">
        <f t="shared" si="87"/>
        <v>0</v>
      </c>
      <c r="F163" s="2">
        <v>0</v>
      </c>
      <c r="G163" s="2">
        <v>0</v>
      </c>
      <c r="H163" s="2">
        <v>0</v>
      </c>
      <c r="I163" s="14">
        <v>0</v>
      </c>
      <c r="J163" s="41"/>
      <c r="K163" s="50"/>
    </row>
    <row r="164" spans="1:11" ht="32.25" customHeight="1" x14ac:dyDescent="0.25">
      <c r="A164" s="58"/>
      <c r="B164" s="41"/>
      <c r="C164" s="43"/>
      <c r="D164" s="13">
        <v>2028</v>
      </c>
      <c r="E164" s="8">
        <f t="shared" si="87"/>
        <v>0</v>
      </c>
      <c r="F164" s="2">
        <v>0</v>
      </c>
      <c r="G164" s="2">
        <v>0</v>
      </c>
      <c r="H164" s="2">
        <v>0</v>
      </c>
      <c r="I164" s="14">
        <v>0</v>
      </c>
      <c r="J164" s="41"/>
      <c r="K164" s="50"/>
    </row>
    <row r="165" spans="1:11" ht="32.25" customHeight="1" x14ac:dyDescent="0.25">
      <c r="A165" s="59"/>
      <c r="B165" s="41"/>
      <c r="C165" s="43"/>
      <c r="D165" s="3"/>
      <c r="E165" s="4"/>
      <c r="F165" s="4"/>
      <c r="G165" s="4"/>
      <c r="H165" s="4"/>
      <c r="I165" s="5"/>
      <c r="J165" s="42"/>
      <c r="K165" s="50"/>
    </row>
    <row r="166" spans="1:11" ht="32.25" customHeight="1" x14ac:dyDescent="0.25">
      <c r="A166" s="44" t="s">
        <v>100</v>
      </c>
      <c r="B166" s="37" t="s">
        <v>20</v>
      </c>
      <c r="C166" s="43" t="s">
        <v>23</v>
      </c>
      <c r="D166" s="13" t="s">
        <v>3</v>
      </c>
      <c r="E166" s="8">
        <f>F166+G166+H166+I166</f>
        <v>210</v>
      </c>
      <c r="F166" s="8">
        <f>SUM(F167:F169)</f>
        <v>210</v>
      </c>
      <c r="G166" s="8">
        <f t="shared" ref="G166:I166" si="88">SUM(G167:G169)</f>
        <v>0</v>
      </c>
      <c r="H166" s="8">
        <f t="shared" si="88"/>
        <v>0</v>
      </c>
      <c r="I166" s="8">
        <f t="shared" si="88"/>
        <v>0</v>
      </c>
      <c r="J166" s="47" t="s">
        <v>102</v>
      </c>
      <c r="K166" s="50" t="s">
        <v>52</v>
      </c>
    </row>
    <row r="167" spans="1:11" ht="32.25" customHeight="1" x14ac:dyDescent="0.25">
      <c r="A167" s="45"/>
      <c r="B167" s="41" t="s">
        <v>122</v>
      </c>
      <c r="C167" s="43"/>
      <c r="D167" s="13">
        <v>2026</v>
      </c>
      <c r="E167" s="8">
        <f t="shared" ref="E167:E169" si="89">F167+G167+H167+I167</f>
        <v>210</v>
      </c>
      <c r="F167" s="2">
        <f>F171</f>
        <v>210</v>
      </c>
      <c r="G167" s="2">
        <f t="shared" ref="G167:I167" si="90">G171</f>
        <v>0</v>
      </c>
      <c r="H167" s="2">
        <f t="shared" si="90"/>
        <v>0</v>
      </c>
      <c r="I167" s="2">
        <f t="shared" si="90"/>
        <v>0</v>
      </c>
      <c r="J167" s="48"/>
      <c r="K167" s="50"/>
    </row>
    <row r="168" spans="1:11" ht="32.25" customHeight="1" x14ac:dyDescent="0.25">
      <c r="A168" s="45"/>
      <c r="B168" s="41"/>
      <c r="C168" s="43"/>
      <c r="D168" s="13">
        <v>2027</v>
      </c>
      <c r="E168" s="8">
        <f t="shared" si="89"/>
        <v>0</v>
      </c>
      <c r="F168" s="2">
        <f t="shared" ref="F168:I168" si="91">F172</f>
        <v>0</v>
      </c>
      <c r="G168" s="2">
        <f t="shared" si="91"/>
        <v>0</v>
      </c>
      <c r="H168" s="2">
        <f t="shared" si="91"/>
        <v>0</v>
      </c>
      <c r="I168" s="2">
        <f t="shared" si="91"/>
        <v>0</v>
      </c>
      <c r="J168" s="48"/>
      <c r="K168" s="50"/>
    </row>
    <row r="169" spans="1:11" ht="32.25" customHeight="1" x14ac:dyDescent="0.25">
      <c r="A169" s="46"/>
      <c r="B169" s="42"/>
      <c r="C169" s="43"/>
      <c r="D169" s="13">
        <v>2028</v>
      </c>
      <c r="E169" s="8">
        <f t="shared" si="89"/>
        <v>0</v>
      </c>
      <c r="F169" s="2">
        <f t="shared" ref="F169:I169" si="92">F173</f>
        <v>0</v>
      </c>
      <c r="G169" s="2">
        <f t="shared" si="92"/>
        <v>0</v>
      </c>
      <c r="H169" s="2">
        <f t="shared" si="92"/>
        <v>0</v>
      </c>
      <c r="I169" s="2">
        <f t="shared" si="92"/>
        <v>0</v>
      </c>
      <c r="J169" s="49"/>
      <c r="K169" s="50"/>
    </row>
    <row r="170" spans="1:11" ht="32.25" customHeight="1" x14ac:dyDescent="0.25">
      <c r="A170" s="90"/>
      <c r="B170" s="19" t="s">
        <v>16</v>
      </c>
      <c r="C170" s="43" t="s">
        <v>23</v>
      </c>
      <c r="D170" s="6" t="s">
        <v>3</v>
      </c>
      <c r="E170" s="8">
        <f>F170+G170+H170+I170</f>
        <v>210</v>
      </c>
      <c r="F170" s="8">
        <f>SUM(F171:F173)</f>
        <v>210</v>
      </c>
      <c r="G170" s="8">
        <f t="shared" ref="G170:I170" si="93">SUM(G171:G173)</f>
        <v>0</v>
      </c>
      <c r="H170" s="8">
        <f t="shared" si="93"/>
        <v>0</v>
      </c>
      <c r="I170" s="8">
        <f t="shared" si="93"/>
        <v>0</v>
      </c>
      <c r="J170" s="54" t="s">
        <v>94</v>
      </c>
      <c r="K170" s="50" t="s">
        <v>52</v>
      </c>
    </row>
    <row r="171" spans="1:11" ht="32.25" customHeight="1" x14ac:dyDescent="0.25">
      <c r="A171" s="91"/>
      <c r="B171" s="41" t="s">
        <v>101</v>
      </c>
      <c r="C171" s="43"/>
      <c r="D171" s="6">
        <v>2026</v>
      </c>
      <c r="E171" s="8">
        <f t="shared" ref="E171:E173" si="94">F171+G171+H171+I171</f>
        <v>210</v>
      </c>
      <c r="F171" s="2">
        <v>210</v>
      </c>
      <c r="G171" s="2">
        <v>0</v>
      </c>
      <c r="H171" s="2">
        <v>0</v>
      </c>
      <c r="I171" s="2">
        <v>0</v>
      </c>
      <c r="J171" s="41"/>
      <c r="K171" s="50"/>
    </row>
    <row r="172" spans="1:11" ht="32.25" customHeight="1" x14ac:dyDescent="0.25">
      <c r="A172" s="91"/>
      <c r="B172" s="41"/>
      <c r="C172" s="43"/>
      <c r="D172" s="6">
        <v>2027</v>
      </c>
      <c r="E172" s="8">
        <f t="shared" si="94"/>
        <v>0</v>
      </c>
      <c r="F172" s="2">
        <v>0</v>
      </c>
      <c r="G172" s="2">
        <v>0</v>
      </c>
      <c r="H172" s="2">
        <v>0</v>
      </c>
      <c r="I172" s="2">
        <v>0</v>
      </c>
      <c r="J172" s="41"/>
      <c r="K172" s="50"/>
    </row>
    <row r="173" spans="1:11" ht="32.25" customHeight="1" x14ac:dyDescent="0.25">
      <c r="A173" s="91"/>
      <c r="B173" s="41"/>
      <c r="C173" s="43"/>
      <c r="D173" s="6">
        <v>2028</v>
      </c>
      <c r="E173" s="8">
        <f t="shared" si="94"/>
        <v>0</v>
      </c>
      <c r="F173" s="2">
        <v>0</v>
      </c>
      <c r="G173" s="2">
        <v>0</v>
      </c>
      <c r="H173" s="2">
        <v>0</v>
      </c>
      <c r="I173" s="2">
        <v>0</v>
      </c>
      <c r="J173" s="41"/>
      <c r="K173" s="50"/>
    </row>
    <row r="174" spans="1:11" ht="32.25" customHeight="1" x14ac:dyDescent="0.25">
      <c r="A174" s="92"/>
      <c r="B174" s="42"/>
      <c r="C174" s="43"/>
      <c r="D174" s="38"/>
      <c r="E174" s="17"/>
      <c r="F174" s="17"/>
      <c r="G174" s="17"/>
      <c r="H174" s="17"/>
      <c r="I174" s="39"/>
      <c r="J174" s="42"/>
      <c r="K174" s="50"/>
    </row>
    <row r="175" spans="1:11" x14ac:dyDescent="0.25">
      <c r="F175" s="40"/>
    </row>
  </sheetData>
  <mergeCells count="179">
    <mergeCell ref="J136:J140"/>
    <mergeCell ref="A26:A30"/>
    <mergeCell ref="A170:A174"/>
    <mergeCell ref="J111:J115"/>
    <mergeCell ref="K111:K115"/>
    <mergeCell ref="B112:B115"/>
    <mergeCell ref="A126:A130"/>
    <mergeCell ref="C126:C130"/>
    <mergeCell ref="J126:J130"/>
    <mergeCell ref="K126:K130"/>
    <mergeCell ref="B171:B174"/>
    <mergeCell ref="J166:J169"/>
    <mergeCell ref="K161:K165"/>
    <mergeCell ref="B162:B165"/>
    <mergeCell ref="B122:B125"/>
    <mergeCell ref="K121:K125"/>
    <mergeCell ref="B132:B135"/>
    <mergeCell ref="B137:B140"/>
    <mergeCell ref="K141:K145"/>
    <mergeCell ref="B142:B145"/>
    <mergeCell ref="K151:K155"/>
    <mergeCell ref="B152:B155"/>
    <mergeCell ref="K136:K140"/>
    <mergeCell ref="K131:K135"/>
    <mergeCell ref="J131:J135"/>
    <mergeCell ref="A36:A40"/>
    <mergeCell ref="C36:C40"/>
    <mergeCell ref="J36:J40"/>
    <mergeCell ref="K36:K40"/>
    <mergeCell ref="B37:B40"/>
    <mergeCell ref="B82:B85"/>
    <mergeCell ref="B87:B90"/>
    <mergeCell ref="A66:A70"/>
    <mergeCell ref="A61:A65"/>
    <mergeCell ref="A71:A75"/>
    <mergeCell ref="K86:K90"/>
    <mergeCell ref="A46:A50"/>
    <mergeCell ref="A51:A55"/>
    <mergeCell ref="A56:A60"/>
    <mergeCell ref="K101:K105"/>
    <mergeCell ref="K106:K110"/>
    <mergeCell ref="K76:K80"/>
    <mergeCell ref="B77:B80"/>
    <mergeCell ref="J106:J110"/>
    <mergeCell ref="J61:J65"/>
    <mergeCell ref="J81:J85"/>
    <mergeCell ref="J86:J90"/>
    <mergeCell ref="J101:J105"/>
    <mergeCell ref="K7:K10"/>
    <mergeCell ref="A16:A20"/>
    <mergeCell ref="A21:A25"/>
    <mergeCell ref="C21:C25"/>
    <mergeCell ref="J21:J25"/>
    <mergeCell ref="K21:K25"/>
    <mergeCell ref="B22:B25"/>
    <mergeCell ref="C16:C20"/>
    <mergeCell ref="B42:B45"/>
    <mergeCell ref="A31:A35"/>
    <mergeCell ref="C31:C35"/>
    <mergeCell ref="J31:J35"/>
    <mergeCell ref="K31:K35"/>
    <mergeCell ref="A7:A10"/>
    <mergeCell ref="B12:B15"/>
    <mergeCell ref="B17:B20"/>
    <mergeCell ref="B8:B10"/>
    <mergeCell ref="A41:A45"/>
    <mergeCell ref="B32:B35"/>
    <mergeCell ref="C7:C10"/>
    <mergeCell ref="J7:J10"/>
    <mergeCell ref="J16:J20"/>
    <mergeCell ref="K16:K20"/>
    <mergeCell ref="A11:A15"/>
    <mergeCell ref="A1:K1"/>
    <mergeCell ref="A2:K2"/>
    <mergeCell ref="A3:K3"/>
    <mergeCell ref="A4:A6"/>
    <mergeCell ref="B4:B6"/>
    <mergeCell ref="C4:C6"/>
    <mergeCell ref="D4:I4"/>
    <mergeCell ref="J4:J6"/>
    <mergeCell ref="K4:K6"/>
    <mergeCell ref="D5:I5"/>
    <mergeCell ref="C11:C15"/>
    <mergeCell ref="J11:J15"/>
    <mergeCell ref="K11:K15"/>
    <mergeCell ref="B52:B55"/>
    <mergeCell ref="B57:B60"/>
    <mergeCell ref="K46:K50"/>
    <mergeCell ref="K56:K60"/>
    <mergeCell ref="K51:K55"/>
    <mergeCell ref="B47:B50"/>
    <mergeCell ref="J51:J55"/>
    <mergeCell ref="J46:J50"/>
    <mergeCell ref="J56:J60"/>
    <mergeCell ref="C41:C45"/>
    <mergeCell ref="J41:J45"/>
    <mergeCell ref="K41:K45"/>
    <mergeCell ref="C26:C30"/>
    <mergeCell ref="J26:J30"/>
    <mergeCell ref="K26:K30"/>
    <mergeCell ref="B27:B30"/>
    <mergeCell ref="J151:J155"/>
    <mergeCell ref="J161:J165"/>
    <mergeCell ref="J141:J145"/>
    <mergeCell ref="J156:J160"/>
    <mergeCell ref="K156:K160"/>
    <mergeCell ref="B157:B160"/>
    <mergeCell ref="J146:J150"/>
    <mergeCell ref="B147:B150"/>
    <mergeCell ref="K146:K150"/>
    <mergeCell ref="J66:J70"/>
    <mergeCell ref="J76:J80"/>
    <mergeCell ref="J91:J95"/>
    <mergeCell ref="J96:J100"/>
    <mergeCell ref="C96:C100"/>
    <mergeCell ref="C101:C105"/>
    <mergeCell ref="C106:C110"/>
    <mergeCell ref="C121:C125"/>
    <mergeCell ref="K61:K65"/>
    <mergeCell ref="K66:K70"/>
    <mergeCell ref="K81:K85"/>
    <mergeCell ref="K91:K95"/>
    <mergeCell ref="K96:K100"/>
    <mergeCell ref="J121:J125"/>
    <mergeCell ref="K116:K120"/>
    <mergeCell ref="C131:C135"/>
    <mergeCell ref="C136:C140"/>
    <mergeCell ref="B67:B70"/>
    <mergeCell ref="C46:C50"/>
    <mergeCell ref="C51:C55"/>
    <mergeCell ref="C56:C60"/>
    <mergeCell ref="C61:C65"/>
    <mergeCell ref="C66:C70"/>
    <mergeCell ref="C76:C80"/>
    <mergeCell ref="C81:C85"/>
    <mergeCell ref="C71:C75"/>
    <mergeCell ref="B127:B130"/>
    <mergeCell ref="C111:C115"/>
    <mergeCell ref="B97:B100"/>
    <mergeCell ref="B62:B65"/>
    <mergeCell ref="B102:B105"/>
    <mergeCell ref="B107:B110"/>
    <mergeCell ref="B92:B95"/>
    <mergeCell ref="C116:C120"/>
    <mergeCell ref="B117:B120"/>
    <mergeCell ref="A136:A140"/>
    <mergeCell ref="A131:A135"/>
    <mergeCell ref="A121:A125"/>
    <mergeCell ref="A106:A110"/>
    <mergeCell ref="A101:A105"/>
    <mergeCell ref="A96:A100"/>
    <mergeCell ref="A91:A95"/>
    <mergeCell ref="A86:A90"/>
    <mergeCell ref="A111:A115"/>
    <mergeCell ref="A116:A120"/>
    <mergeCell ref="B167:B169"/>
    <mergeCell ref="C166:C169"/>
    <mergeCell ref="A166:A169"/>
    <mergeCell ref="B71:B75"/>
    <mergeCell ref="K166:K169"/>
    <mergeCell ref="J71:J75"/>
    <mergeCell ref="K71:K75"/>
    <mergeCell ref="C170:C174"/>
    <mergeCell ref="J170:J174"/>
    <mergeCell ref="K170:K174"/>
    <mergeCell ref="A81:A85"/>
    <mergeCell ref="A76:A80"/>
    <mergeCell ref="C141:C145"/>
    <mergeCell ref="C146:C150"/>
    <mergeCell ref="C151:C155"/>
    <mergeCell ref="C156:C160"/>
    <mergeCell ref="C161:C165"/>
    <mergeCell ref="A161:A165"/>
    <mergeCell ref="A156:A160"/>
    <mergeCell ref="A151:A155"/>
    <mergeCell ref="A146:A150"/>
    <mergeCell ref="A141:A145"/>
    <mergeCell ref="C86:C90"/>
    <mergeCell ref="C91:C95"/>
  </mergeCells>
  <pageMargins left="0.31496062992125984" right="0" top="0.39370078740157483" bottom="0.39370078740157483" header="0" footer="0"/>
  <pageSetup paperSize="9" scale="54" fitToHeight="0" orientation="portrait" r:id="rId1"/>
  <rowBreaks count="2" manualBreakCount="2">
    <brk id="55" max="16383" man="1"/>
    <brk id="144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план реализации</vt:lpstr>
      <vt:lpstr>Лист1</vt:lpstr>
      <vt:lpstr>'план реализации'!Заголовки_для_печати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2026-05-04T06:11:01Z</dcterms:modified>
</cp:coreProperties>
</file>